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Жл 82" sheetId="1" r:id="rId1"/>
    <sheet name="Жл 85" sheetId="2" r:id="rId2"/>
    <sheet name="Жл 102" sheetId="3" r:id="rId3"/>
    <sheet name="Крас114" sheetId="4" r:id="rId4"/>
    <sheet name="Кр 36" sheetId="5" r:id="rId5"/>
    <sheet name="Кр8" sheetId="6" r:id="rId6"/>
    <sheet name="Ленина 148" sheetId="7" r:id="rId7"/>
    <sheet name="Ленина 233" sheetId="8" r:id="rId8"/>
    <sheet name="Ленина 235" sheetId="9" r:id="rId9"/>
    <sheet name="Мск 130" sheetId="10" r:id="rId10"/>
    <sheet name="Наб 187" sheetId="11" r:id="rId11"/>
    <sheet name="Наб 195" sheetId="12" r:id="rId12"/>
    <sheet name="Сад 71" sheetId="13" r:id="rId13"/>
    <sheet name="Просв38" sheetId="14" r:id="rId14"/>
    <sheet name="Просв55" sheetId="15" r:id="rId15"/>
    <sheet name="Прсв59 6" sheetId="16" r:id="rId16"/>
    <sheet name="Там 115а" sheetId="17" r:id="rId17"/>
    <sheet name="Там139" sheetId="18" r:id="rId18"/>
  </sheets>
  <definedNames/>
  <calcPr fullCalcOnLoad="1"/>
</workbook>
</file>

<file path=xl/sharedStrings.xml><?xml version="1.0" encoding="utf-8"?>
<sst xmlns="http://schemas.openxmlformats.org/spreadsheetml/2006/main" count="925" uniqueCount="78">
  <si>
    <t xml:space="preserve">Площадь </t>
  </si>
  <si>
    <t>тариф</t>
  </si>
  <si>
    <t>Расходы</t>
  </si>
  <si>
    <t>Регламентное обслуживание инженерных коммуникаций</t>
  </si>
  <si>
    <t>кол</t>
  </si>
  <si>
    <t>Регламентное обслуживание электрооборудования</t>
  </si>
  <si>
    <t>Регламентное обслуживание газового оборудования</t>
  </si>
  <si>
    <t>Опрессовка системы центрального отопления</t>
  </si>
  <si>
    <t>Обслуживание узла учета тепловой энергии</t>
  </si>
  <si>
    <t>Соломатина Л.А.</t>
  </si>
  <si>
    <t>кв.м.</t>
  </si>
  <si>
    <t>Доходы</t>
  </si>
  <si>
    <t>цена(руб)</t>
  </si>
  <si>
    <t>стоимость(руб)</t>
  </si>
  <si>
    <t>стоимость (руб)</t>
  </si>
  <si>
    <t>ед.изм.</t>
  </si>
  <si>
    <t>руб.</t>
  </si>
  <si>
    <t>Набережная 195</t>
  </si>
  <si>
    <t>Жлобы 102</t>
  </si>
  <si>
    <t>ТЕКУЩИЙ РЕМОНТ в т.ч.</t>
  </si>
  <si>
    <t>УПРАВЛЕНИЕ</t>
  </si>
  <si>
    <t>1.1</t>
  </si>
  <si>
    <t>2.1</t>
  </si>
  <si>
    <t>2.2</t>
  </si>
  <si>
    <t>2.3</t>
  </si>
  <si>
    <t>2.4</t>
  </si>
  <si>
    <t>2.5</t>
  </si>
  <si>
    <t>2.6</t>
  </si>
  <si>
    <t>2.7</t>
  </si>
  <si>
    <t>Приложение к договору управления</t>
  </si>
  <si>
    <t>4</t>
  </si>
  <si>
    <t>Ленина 233</t>
  </si>
  <si>
    <t>кол мес.</t>
  </si>
  <si>
    <t>цена (руб)</t>
  </si>
  <si>
    <t>Управление домом 20%</t>
  </si>
  <si>
    <t>Проверка оголовков вентиляционных каналов</t>
  </si>
  <si>
    <t>Ленина 235</t>
  </si>
  <si>
    <t>ед. изм.</t>
  </si>
  <si>
    <t>стоимость(руб.)</t>
  </si>
  <si>
    <t>Набережная 187</t>
  </si>
  <si>
    <t>цена (руб.)</t>
  </si>
  <si>
    <t>СОДЕРЖАНИЕ в т.ч.</t>
  </si>
  <si>
    <t xml:space="preserve">ИТОГО </t>
  </si>
  <si>
    <t>Таманская 115 а</t>
  </si>
  <si>
    <t>2.8</t>
  </si>
  <si>
    <t>Аварийный диспетчер, старший по дому</t>
  </si>
  <si>
    <t>2.9</t>
  </si>
  <si>
    <t>2.10</t>
  </si>
  <si>
    <t>2.11</t>
  </si>
  <si>
    <t>Оплата за ежемесячный сбор показаний счетчиков</t>
  </si>
  <si>
    <t>Садовая 71</t>
  </si>
  <si>
    <t>2.12</t>
  </si>
  <si>
    <t>Установка общих узлов учета</t>
  </si>
  <si>
    <t>№ 71-1 от 01.01.2013</t>
  </si>
  <si>
    <t>Комиссия ЕРКЦ и банков  за получение платежей  2%</t>
  </si>
  <si>
    <t>Московская 130</t>
  </si>
  <si>
    <t>Жлобы 85</t>
  </si>
  <si>
    <t>Красная 8</t>
  </si>
  <si>
    <t>Красная 114</t>
  </si>
  <si>
    <t>Просвещения 55</t>
  </si>
  <si>
    <t>Гл. Бухгалтер</t>
  </si>
  <si>
    <t>2.13</t>
  </si>
  <si>
    <t>Прсовещения 59 корпус 6</t>
  </si>
  <si>
    <t>2.14</t>
  </si>
  <si>
    <t>Расходы на ведение лицевых счетов по коммунальным услугам</t>
  </si>
  <si>
    <t>Расходы на оплату коммунальных услуг на ОДН</t>
  </si>
  <si>
    <t>Уборка  территории, подъездов</t>
  </si>
  <si>
    <t xml:space="preserve">старший по дому </t>
  </si>
  <si>
    <t>Неучтенные расходы на содержание МКД (аварийные ситуации)</t>
  </si>
  <si>
    <t>Таманская 139</t>
  </si>
  <si>
    <t>Красная 36</t>
  </si>
  <si>
    <t>Наименование</t>
  </si>
  <si>
    <t>Аварийный диспетчер</t>
  </si>
  <si>
    <t>Оплата за ежемесячный сбор показаний счетчиков, старший по дому</t>
  </si>
  <si>
    <t>Просвещения 38</t>
  </si>
  <si>
    <t>Неучтенные расходы на содержание МКД (аварийные ситуации), ведение бухгалтерии ТСЖ</t>
  </si>
  <si>
    <t>Смета доходов и расходов на ремонт и содержание  МОП на 2015 год</t>
  </si>
  <si>
    <t>Жлобы 82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</si>
</sst>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.00;[Red]\-#,##0.00"/>
    <numFmt numFmtId="167" formatCode="0.00;[Red]\-0.00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dd/mm/yy;@"/>
    <numFmt numFmtId="175" formatCode="0.0"/>
    <numFmt numFmtId="176" formatCode="0.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6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76" fontId="0" fillId="0" borderId="1" xfId="0" applyNumberFormat="1" applyBorder="1" applyAlignment="1">
      <alignment/>
    </xf>
    <xf numFmtId="176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64" fontId="3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7.125" style="32" customWidth="1"/>
    <col min="2" max="2" width="35.625" style="1" customWidth="1"/>
    <col min="3" max="3" width="11.375" style="0" customWidth="1"/>
    <col min="4" max="4" width="12.875" style="0" customWidth="1"/>
    <col min="5" max="5" width="15.375" style="0" customWidth="1"/>
  </cols>
  <sheetData>
    <row r="1" spans="1:5" ht="12.75" customHeight="1">
      <c r="A1" s="23"/>
      <c r="B1" s="7" t="s">
        <v>77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41">
        <v>1379.6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12</v>
      </c>
      <c r="D3" s="4" t="s">
        <v>16</v>
      </c>
      <c r="E3" s="4"/>
    </row>
    <row r="4" spans="1:5" s="3" customFormat="1" ht="12.75" customHeight="1">
      <c r="A4" s="24"/>
      <c r="B4" s="7" t="s">
        <v>11</v>
      </c>
      <c r="C4" s="21">
        <f>C2*C3*12</f>
        <v>198662.39999999997</v>
      </c>
      <c r="D4" s="6"/>
      <c r="E4" s="6"/>
    </row>
    <row r="5" spans="1:5" s="3" customFormat="1" ht="20.25" customHeight="1">
      <c r="A5" s="28"/>
      <c r="B5" s="7" t="s">
        <v>2</v>
      </c>
      <c r="C5" s="6" t="s">
        <v>32</v>
      </c>
      <c r="D5" s="6" t="s">
        <v>40</v>
      </c>
      <c r="E5" s="6" t="s">
        <v>38</v>
      </c>
    </row>
    <row r="6" spans="1:5" s="3" customFormat="1" ht="20.25" customHeight="1">
      <c r="A6" s="24">
        <v>1</v>
      </c>
      <c r="B6" s="7" t="s">
        <v>20</v>
      </c>
      <c r="C6" s="6"/>
      <c r="D6" s="6"/>
      <c r="E6" s="11">
        <f>E7</f>
        <v>39732.479999999996</v>
      </c>
    </row>
    <row r="7" spans="1:5" ht="25.5" customHeight="1">
      <c r="A7" s="23" t="s">
        <v>21</v>
      </c>
      <c r="B7" s="5" t="s">
        <v>34</v>
      </c>
      <c r="C7" s="36">
        <v>12</v>
      </c>
      <c r="D7" s="38">
        <f>C3*C2*0.2</f>
        <v>3311.0399999999995</v>
      </c>
      <c r="E7" s="38">
        <f>C7*D7</f>
        <v>39732.479999999996</v>
      </c>
    </row>
    <row r="8" spans="1:5" s="3" customFormat="1" ht="25.5" customHeight="1">
      <c r="A8" s="24">
        <v>2</v>
      </c>
      <c r="B8" s="7" t="s">
        <v>41</v>
      </c>
      <c r="C8" s="37"/>
      <c r="D8" s="39"/>
      <c r="E8" s="39">
        <f>SUM(E9:E22)</f>
        <v>73013.24799999999</v>
      </c>
    </row>
    <row r="9" spans="1:5" s="20" customFormat="1" ht="25.5" customHeight="1">
      <c r="A9" s="29" t="s">
        <v>22</v>
      </c>
      <c r="B9" s="40" t="s">
        <v>54</v>
      </c>
      <c r="C9" s="36">
        <v>12</v>
      </c>
      <c r="D9" s="38">
        <f>C2*C3*2%</f>
        <v>331.1039999999999</v>
      </c>
      <c r="E9" s="38">
        <f aca="true" t="shared" si="0" ref="E9:E22">C9*D9</f>
        <v>3973.247999999999</v>
      </c>
    </row>
    <row r="10" spans="1:5" s="20" customFormat="1" ht="25.5" customHeight="1">
      <c r="A10" s="23" t="s">
        <v>23</v>
      </c>
      <c r="B10" s="5" t="s">
        <v>45</v>
      </c>
      <c r="C10" s="36">
        <v>12</v>
      </c>
      <c r="D10" s="38">
        <f>54*30</f>
        <v>1620</v>
      </c>
      <c r="E10" s="38">
        <f t="shared" si="0"/>
        <v>19440</v>
      </c>
    </row>
    <row r="11" spans="1:5" s="20" customFormat="1" ht="25.5" customHeight="1">
      <c r="A11" s="23" t="s">
        <v>24</v>
      </c>
      <c r="B11" s="5" t="s">
        <v>66</v>
      </c>
      <c r="C11" s="36">
        <v>12</v>
      </c>
      <c r="D11" s="38">
        <v>2000</v>
      </c>
      <c r="E11" s="38">
        <f t="shared" si="0"/>
        <v>24000</v>
      </c>
    </row>
    <row r="12" spans="1:5" s="20" customFormat="1" ht="25.5" customHeight="1">
      <c r="A12" s="29" t="s">
        <v>25</v>
      </c>
      <c r="B12" s="35" t="s">
        <v>49</v>
      </c>
      <c r="C12" s="36">
        <v>12</v>
      </c>
      <c r="D12" s="38">
        <v>500</v>
      </c>
      <c r="E12" s="38">
        <f t="shared" si="0"/>
        <v>6000</v>
      </c>
    </row>
    <row r="13" spans="1:5" s="20" customFormat="1" ht="25.5" customHeight="1">
      <c r="A13" s="29" t="s">
        <v>26</v>
      </c>
      <c r="B13" s="35" t="s">
        <v>64</v>
      </c>
      <c r="C13" s="36">
        <v>12</v>
      </c>
      <c r="D13" s="38">
        <v>400</v>
      </c>
      <c r="E13" s="38">
        <f t="shared" si="0"/>
        <v>4800</v>
      </c>
    </row>
    <row r="14" spans="1:5" s="20" customFormat="1" ht="32.25" customHeight="1">
      <c r="A14" s="29" t="s">
        <v>27</v>
      </c>
      <c r="B14" s="35" t="s">
        <v>65</v>
      </c>
      <c r="C14" s="36">
        <v>12</v>
      </c>
      <c r="D14" s="38">
        <v>500</v>
      </c>
      <c r="E14" s="38">
        <f t="shared" si="0"/>
        <v>6000</v>
      </c>
    </row>
    <row r="15" spans="1:5" s="20" customFormat="1" ht="25.5" customHeight="1">
      <c r="A15" s="23" t="s">
        <v>28</v>
      </c>
      <c r="B15" s="35" t="s">
        <v>3</v>
      </c>
      <c r="C15" s="36">
        <v>6</v>
      </c>
      <c r="D15" s="38">
        <v>500</v>
      </c>
      <c r="E15" s="38">
        <f t="shared" si="0"/>
        <v>3000</v>
      </c>
    </row>
    <row r="16" spans="1:5" s="20" customFormat="1" ht="25.5" customHeight="1">
      <c r="A16" s="23" t="s">
        <v>44</v>
      </c>
      <c r="B16" s="35" t="s">
        <v>5</v>
      </c>
      <c r="C16" s="36">
        <v>2</v>
      </c>
      <c r="D16" s="38">
        <v>1000</v>
      </c>
      <c r="E16" s="38">
        <f t="shared" si="0"/>
        <v>2000</v>
      </c>
    </row>
    <row r="17" spans="1:5" s="3" customFormat="1" ht="22.5" customHeight="1">
      <c r="A17" s="23" t="s">
        <v>46</v>
      </c>
      <c r="B17" s="35" t="s">
        <v>35</v>
      </c>
      <c r="C17" s="36">
        <v>1</v>
      </c>
      <c r="D17" s="38">
        <v>0</v>
      </c>
      <c r="E17" s="38">
        <f t="shared" si="0"/>
        <v>0</v>
      </c>
    </row>
    <row r="18" spans="1:5" s="20" customFormat="1" ht="22.5" customHeight="1">
      <c r="A18" s="23" t="s">
        <v>47</v>
      </c>
      <c r="B18" s="35" t="s">
        <v>7</v>
      </c>
      <c r="C18" s="36">
        <v>1</v>
      </c>
      <c r="D18" s="38">
        <v>2000</v>
      </c>
      <c r="E18" s="38">
        <f t="shared" si="0"/>
        <v>2000</v>
      </c>
    </row>
    <row r="19" spans="1:5" s="20" customFormat="1" ht="27" customHeight="1">
      <c r="A19" s="23" t="s">
        <v>48</v>
      </c>
      <c r="B19" s="35" t="s">
        <v>8</v>
      </c>
      <c r="C19" s="36">
        <v>7</v>
      </c>
      <c r="D19" s="38">
        <v>0</v>
      </c>
      <c r="E19" s="38">
        <f t="shared" si="0"/>
        <v>0</v>
      </c>
    </row>
    <row r="20" spans="1:5" s="20" customFormat="1" ht="27" customHeight="1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s="3" customFormat="1" ht="25.5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</row>
    <row r="22" spans="1:5" ht="25.5">
      <c r="A22" s="23" t="s">
        <v>63</v>
      </c>
      <c r="B22" s="35" t="s">
        <v>68</v>
      </c>
      <c r="C22" s="36">
        <v>12</v>
      </c>
      <c r="D22" s="38">
        <v>150</v>
      </c>
      <c r="E22" s="38">
        <f t="shared" si="0"/>
        <v>1800</v>
      </c>
    </row>
    <row r="23" spans="1:5" ht="12" customHeight="1">
      <c r="A23" s="24">
        <v>3</v>
      </c>
      <c r="B23" s="7" t="s">
        <v>19</v>
      </c>
      <c r="C23" s="19"/>
      <c r="D23" s="11"/>
      <c r="E23" s="11">
        <f>C4-E6-E8</f>
        <v>85916.67199999999</v>
      </c>
    </row>
    <row r="24" spans="1:5" ht="12" customHeight="1" hidden="1">
      <c r="A24" s="24"/>
      <c r="B24" s="7"/>
      <c r="C24" s="19"/>
      <c r="D24" s="11"/>
      <c r="E24" s="11"/>
    </row>
    <row r="25" spans="1:5" ht="12" customHeight="1" hidden="1">
      <c r="A25" s="24"/>
      <c r="B25" s="7"/>
      <c r="C25" s="19"/>
      <c r="D25" s="11"/>
      <c r="E25" s="11"/>
    </row>
    <row r="26" spans="1:5" ht="12.75" hidden="1">
      <c r="A26" s="24"/>
      <c r="B26" s="7"/>
      <c r="C26" s="19"/>
      <c r="D26" s="11"/>
      <c r="E26" s="11"/>
    </row>
    <row r="27" spans="1:5" ht="12.75" hidden="1">
      <c r="A27" s="24"/>
      <c r="B27" s="7"/>
      <c r="C27" s="19"/>
      <c r="D27" s="11"/>
      <c r="E27" s="11"/>
    </row>
    <row r="28" spans="1:5" s="12" customFormat="1" ht="13.5" customHeight="1">
      <c r="A28" s="24"/>
      <c r="B28" s="7"/>
      <c r="C28" s="19"/>
      <c r="D28" s="11"/>
      <c r="E28" s="11"/>
    </row>
    <row r="29" spans="1:5" ht="12.75">
      <c r="A29" s="23" t="s">
        <v>30</v>
      </c>
      <c r="B29" s="7" t="s">
        <v>42</v>
      </c>
      <c r="C29" s="8"/>
      <c r="D29" s="4"/>
      <c r="E29" s="11">
        <f>E6+E8+E23</f>
        <v>198662.39999999997</v>
      </c>
    </row>
    <row r="30" spans="1:2" ht="12.75">
      <c r="A30"/>
      <c r="B30"/>
    </row>
    <row r="31" spans="1:2" ht="12.75">
      <c r="A31"/>
      <c r="B31"/>
    </row>
    <row r="32" spans="1:4" ht="12.75">
      <c r="A32"/>
      <c r="B32" s="45" t="s">
        <v>67</v>
      </c>
      <c r="C32" s="44"/>
      <c r="D32" s="43"/>
    </row>
    <row r="33" spans="1:4" ht="12.75">
      <c r="A33"/>
      <c r="B33" s="46" t="s">
        <v>60</v>
      </c>
      <c r="C33" s="33" t="s">
        <v>9</v>
      </c>
      <c r="D33" s="13"/>
    </row>
  </sheetData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F14" sqref="F14"/>
    </sheetView>
  </sheetViews>
  <sheetFormatPr defaultColWidth="9.00390625" defaultRowHeight="12.75"/>
  <cols>
    <col min="1" max="1" width="7.125" style="32" customWidth="1"/>
    <col min="2" max="2" width="35.625" style="1" customWidth="1"/>
    <col min="3" max="3" width="11.375" style="0" customWidth="1"/>
    <col min="4" max="4" width="12.375" style="0" customWidth="1"/>
    <col min="5" max="5" width="14.625" style="0" customWidth="1"/>
  </cols>
  <sheetData>
    <row r="1" spans="1:5" ht="12.75" customHeight="1">
      <c r="A1" s="23"/>
      <c r="B1" s="7" t="s">
        <v>55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41">
        <v>1279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10</v>
      </c>
      <c r="D3" s="4" t="s">
        <v>16</v>
      </c>
      <c r="E3" s="4"/>
    </row>
    <row r="4" spans="1:5" s="3" customFormat="1" ht="12.75" customHeight="1">
      <c r="A4" s="24"/>
      <c r="B4" s="7" t="s">
        <v>11</v>
      </c>
      <c r="C4" s="21">
        <f>C2*C3*12</f>
        <v>153480</v>
      </c>
      <c r="D4" s="6"/>
      <c r="E4" s="6"/>
    </row>
    <row r="5" spans="1:5" s="3" customFormat="1" ht="20.25" customHeight="1">
      <c r="A5" s="28"/>
      <c r="B5" s="7" t="s">
        <v>2</v>
      </c>
      <c r="C5" s="6" t="s">
        <v>32</v>
      </c>
      <c r="D5" s="6" t="s">
        <v>40</v>
      </c>
      <c r="E5" s="6" t="s">
        <v>38</v>
      </c>
    </row>
    <row r="6" spans="1:5" s="3" customFormat="1" ht="20.25" customHeight="1">
      <c r="A6" s="24">
        <v>1</v>
      </c>
      <c r="B6" s="7" t="s">
        <v>20</v>
      </c>
      <c r="C6" s="6"/>
      <c r="D6" s="6"/>
      <c r="E6" s="11">
        <f>E7</f>
        <v>30000</v>
      </c>
    </row>
    <row r="7" spans="1:5" ht="25.5" customHeight="1">
      <c r="A7" s="23" t="s">
        <v>21</v>
      </c>
      <c r="B7" s="5" t="s">
        <v>34</v>
      </c>
      <c r="C7" s="36">
        <v>12</v>
      </c>
      <c r="D7" s="38">
        <v>2500</v>
      </c>
      <c r="E7" s="38">
        <f>C7*D7</f>
        <v>30000</v>
      </c>
    </row>
    <row r="8" spans="1:5" s="3" customFormat="1" ht="25.5" customHeight="1">
      <c r="A8" s="24">
        <v>2</v>
      </c>
      <c r="B8" s="7" t="s">
        <v>41</v>
      </c>
      <c r="C8" s="37"/>
      <c r="D8" s="39"/>
      <c r="E8" s="39">
        <f>SUM(E9:E22)</f>
        <v>49769.6</v>
      </c>
    </row>
    <row r="9" spans="1:5" s="20" customFormat="1" ht="25.5" customHeight="1">
      <c r="A9" s="29" t="s">
        <v>22</v>
      </c>
      <c r="B9" s="40" t="s">
        <v>54</v>
      </c>
      <c r="C9" s="36">
        <v>12</v>
      </c>
      <c r="D9" s="38">
        <f>C2*C3*2%</f>
        <v>255.8</v>
      </c>
      <c r="E9" s="38">
        <f aca="true" t="shared" si="0" ref="E9:E22">C9*D9</f>
        <v>3069.6000000000004</v>
      </c>
    </row>
    <row r="10" spans="1:5" s="20" customFormat="1" ht="25.5" customHeight="1">
      <c r="A10" s="23" t="s">
        <v>23</v>
      </c>
      <c r="B10" s="5" t="s">
        <v>45</v>
      </c>
      <c r="C10" s="36">
        <v>12</v>
      </c>
      <c r="D10" s="38">
        <v>500</v>
      </c>
      <c r="E10" s="38">
        <f t="shared" si="0"/>
        <v>6000</v>
      </c>
    </row>
    <row r="11" spans="1:5" s="20" customFormat="1" ht="25.5" customHeight="1">
      <c r="A11" s="23" t="s">
        <v>24</v>
      </c>
      <c r="B11" s="5" t="s">
        <v>66</v>
      </c>
      <c r="C11" s="36">
        <v>12</v>
      </c>
      <c r="D11" s="38">
        <v>1800</v>
      </c>
      <c r="E11" s="38">
        <f t="shared" si="0"/>
        <v>21600</v>
      </c>
    </row>
    <row r="12" spans="1:5" s="20" customFormat="1" ht="25.5" customHeight="1">
      <c r="A12" s="29" t="s">
        <v>25</v>
      </c>
      <c r="B12" s="35" t="s">
        <v>49</v>
      </c>
      <c r="C12" s="36">
        <v>12</v>
      </c>
      <c r="D12" s="38">
        <v>0</v>
      </c>
      <c r="E12" s="38">
        <f t="shared" si="0"/>
        <v>0</v>
      </c>
    </row>
    <row r="13" spans="1:5" s="20" customFormat="1" ht="25.5" customHeight="1">
      <c r="A13" s="29" t="s">
        <v>26</v>
      </c>
      <c r="B13" s="35" t="s">
        <v>64</v>
      </c>
      <c r="C13" s="36">
        <v>12</v>
      </c>
      <c r="D13" s="38">
        <v>500</v>
      </c>
      <c r="E13" s="38">
        <f t="shared" si="0"/>
        <v>6000</v>
      </c>
    </row>
    <row r="14" spans="1:5" s="20" customFormat="1" ht="32.25" customHeight="1">
      <c r="A14" s="29" t="s">
        <v>27</v>
      </c>
      <c r="B14" s="35" t="s">
        <v>65</v>
      </c>
      <c r="C14" s="36">
        <v>12</v>
      </c>
      <c r="D14" s="38">
        <v>0</v>
      </c>
      <c r="E14" s="38">
        <f t="shared" si="0"/>
        <v>0</v>
      </c>
    </row>
    <row r="15" spans="1:5" s="20" customFormat="1" ht="25.5" customHeight="1">
      <c r="A15" s="23" t="s">
        <v>28</v>
      </c>
      <c r="B15" s="35" t="s">
        <v>3</v>
      </c>
      <c r="C15" s="36">
        <v>6</v>
      </c>
      <c r="D15" s="38">
        <v>350</v>
      </c>
      <c r="E15" s="38">
        <f t="shared" si="0"/>
        <v>2100</v>
      </c>
    </row>
    <row r="16" spans="1:5" s="20" customFormat="1" ht="25.5" customHeight="1">
      <c r="A16" s="23" t="s">
        <v>44</v>
      </c>
      <c r="B16" s="35" t="s">
        <v>5</v>
      </c>
      <c r="C16" s="36">
        <v>2</v>
      </c>
      <c r="D16" s="38">
        <v>700</v>
      </c>
      <c r="E16" s="38">
        <f t="shared" si="0"/>
        <v>1400</v>
      </c>
    </row>
    <row r="17" spans="1:5" s="3" customFormat="1" ht="22.5" customHeight="1">
      <c r="A17" s="23" t="s">
        <v>46</v>
      </c>
      <c r="B17" s="35" t="s">
        <v>35</v>
      </c>
      <c r="C17" s="36">
        <v>1</v>
      </c>
      <c r="D17" s="38">
        <v>1600</v>
      </c>
      <c r="E17" s="38">
        <f t="shared" si="0"/>
        <v>1600</v>
      </c>
    </row>
    <row r="18" spans="1:5" s="20" customFormat="1" ht="22.5" customHeight="1">
      <c r="A18" s="23" t="s">
        <v>47</v>
      </c>
      <c r="B18" s="35" t="s">
        <v>7</v>
      </c>
      <c r="C18" s="36">
        <v>1</v>
      </c>
      <c r="D18" s="38">
        <v>2000</v>
      </c>
      <c r="E18" s="38">
        <f t="shared" si="0"/>
        <v>2000</v>
      </c>
    </row>
    <row r="19" spans="1:5" s="20" customFormat="1" ht="27" customHeight="1">
      <c r="A19" s="23" t="s">
        <v>48</v>
      </c>
      <c r="B19" s="35" t="s">
        <v>8</v>
      </c>
      <c r="C19" s="36">
        <v>7</v>
      </c>
      <c r="D19" s="38">
        <v>600</v>
      </c>
      <c r="E19" s="38">
        <f t="shared" si="0"/>
        <v>4200</v>
      </c>
    </row>
    <row r="20" spans="1:5" s="20" customFormat="1" ht="27" customHeight="1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s="3" customFormat="1" ht="25.5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</row>
    <row r="22" spans="1:5" ht="25.5">
      <c r="A22" s="23" t="s">
        <v>63</v>
      </c>
      <c r="B22" s="35" t="s">
        <v>68</v>
      </c>
      <c r="C22" s="36">
        <v>12</v>
      </c>
      <c r="D22" s="38">
        <v>150</v>
      </c>
      <c r="E22" s="38">
        <f t="shared" si="0"/>
        <v>1800</v>
      </c>
    </row>
    <row r="23" spans="1:5" ht="12" customHeight="1">
      <c r="A23" s="24">
        <v>3</v>
      </c>
      <c r="B23" s="7" t="s">
        <v>19</v>
      </c>
      <c r="C23" s="19"/>
      <c r="D23" s="11"/>
      <c r="E23" s="11">
        <f>C4-E6-E8</f>
        <v>73710.4</v>
      </c>
    </row>
    <row r="24" spans="1:5" ht="12" customHeight="1">
      <c r="A24" s="24"/>
      <c r="B24" s="7"/>
      <c r="C24" s="19"/>
      <c r="D24" s="11"/>
      <c r="E24" s="11"/>
    </row>
    <row r="25" spans="1:5" ht="12" customHeight="1" hidden="1">
      <c r="A25" s="24"/>
      <c r="B25" s="7"/>
      <c r="C25" s="19"/>
      <c r="D25" s="11"/>
      <c r="E25" s="11"/>
    </row>
    <row r="26" spans="1:5" ht="12.75" hidden="1">
      <c r="A26" s="24"/>
      <c r="B26" s="7"/>
      <c r="C26" s="19"/>
      <c r="D26" s="11"/>
      <c r="E26" s="11"/>
    </row>
    <row r="27" spans="1:5" ht="12.75">
      <c r="A27" s="24"/>
      <c r="B27" s="7"/>
      <c r="C27" s="19"/>
      <c r="D27" s="11"/>
      <c r="E27" s="11"/>
    </row>
    <row r="28" spans="1:5" s="12" customFormat="1" ht="13.5" customHeight="1">
      <c r="A28" s="24"/>
      <c r="B28" s="7"/>
      <c r="C28" s="19"/>
      <c r="D28" s="11"/>
      <c r="E28" s="11"/>
    </row>
    <row r="29" spans="1:5" ht="12.75">
      <c r="A29" s="23" t="s">
        <v>30</v>
      </c>
      <c r="B29" s="7" t="s">
        <v>42</v>
      </c>
      <c r="C29" s="8"/>
      <c r="D29" s="4"/>
      <c r="E29" s="11">
        <f>E6+E8+E23</f>
        <v>153480</v>
      </c>
    </row>
    <row r="30" spans="1:2" ht="12.75">
      <c r="A30"/>
      <c r="B30"/>
    </row>
    <row r="31" spans="1:2" ht="12.75">
      <c r="A31"/>
      <c r="B31"/>
    </row>
    <row r="32" spans="1:4" ht="12.75">
      <c r="A32"/>
      <c r="B32" s="45" t="s">
        <v>67</v>
      </c>
      <c r="C32" s="44"/>
      <c r="D32" s="43"/>
    </row>
    <row r="33" spans="1:4" ht="12.75">
      <c r="A33"/>
      <c r="B33" s="46" t="s">
        <v>60</v>
      </c>
      <c r="C33" s="33" t="s">
        <v>9</v>
      </c>
      <c r="D33" s="13"/>
    </row>
    <row r="35" ht="12.75">
      <c r="A35" s="13"/>
    </row>
  </sheetData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:IV3"/>
    </sheetView>
  </sheetViews>
  <sheetFormatPr defaultColWidth="9.00390625" defaultRowHeight="12.75"/>
  <cols>
    <col min="1" max="1" width="5.875" style="13" customWidth="1"/>
    <col min="2" max="2" width="35.625" style="1" customWidth="1"/>
    <col min="3" max="3" width="12.625" style="0" customWidth="1"/>
    <col min="4" max="4" width="12.875" style="0" customWidth="1"/>
    <col min="5" max="5" width="14.875" style="0" customWidth="1"/>
  </cols>
  <sheetData>
    <row r="1" spans="1:5" ht="45.75" customHeight="1">
      <c r="A1" s="27"/>
      <c r="B1" s="54" t="s">
        <v>76</v>
      </c>
      <c r="C1" s="54"/>
      <c r="D1" s="54"/>
      <c r="E1" s="54"/>
    </row>
    <row r="2" spans="1:5" ht="12.75" customHeight="1">
      <c r="A2" s="27"/>
      <c r="B2" s="7" t="s">
        <v>39</v>
      </c>
      <c r="C2" s="4"/>
      <c r="D2" s="4" t="s">
        <v>15</v>
      </c>
      <c r="E2" s="4"/>
    </row>
    <row r="3" spans="1:5" ht="12.75" customHeight="1">
      <c r="A3" s="27"/>
      <c r="B3" s="5" t="s">
        <v>0</v>
      </c>
      <c r="C3" s="4">
        <v>882.1</v>
      </c>
      <c r="D3" s="4" t="s">
        <v>10</v>
      </c>
      <c r="E3" s="4"/>
    </row>
    <row r="4" spans="1:5" ht="12.75" customHeight="1">
      <c r="A4" s="27"/>
      <c r="B4" s="5" t="s">
        <v>1</v>
      </c>
      <c r="C4" s="4">
        <v>10</v>
      </c>
      <c r="D4" s="4" t="s">
        <v>16</v>
      </c>
      <c r="E4" s="4"/>
    </row>
    <row r="5" spans="1:5" ht="12.75" customHeight="1">
      <c r="A5" s="27"/>
      <c r="B5" s="7" t="s">
        <v>11</v>
      </c>
      <c r="C5" s="26">
        <f>C3*C4*12</f>
        <v>105852</v>
      </c>
      <c r="D5" s="4"/>
      <c r="E5" s="4"/>
    </row>
    <row r="6" spans="1:7" s="3" customFormat="1" ht="14.25" customHeight="1">
      <c r="A6" s="28"/>
      <c r="B6" s="7" t="s">
        <v>2</v>
      </c>
      <c r="C6" s="6" t="s">
        <v>32</v>
      </c>
      <c r="D6" s="6" t="s">
        <v>40</v>
      </c>
      <c r="E6" s="6" t="s">
        <v>38</v>
      </c>
      <c r="F6"/>
      <c r="G6"/>
    </row>
    <row r="7" spans="1:5" ht="25.5" customHeight="1">
      <c r="A7" s="24">
        <v>1</v>
      </c>
      <c r="B7" s="7" t="s">
        <v>20</v>
      </c>
      <c r="C7" s="6"/>
      <c r="D7" s="6"/>
      <c r="E7" s="11">
        <f>E8</f>
        <v>21170.4</v>
      </c>
    </row>
    <row r="8" spans="1:5" ht="25.5" customHeight="1">
      <c r="A8" s="23" t="s">
        <v>21</v>
      </c>
      <c r="B8" s="5" t="s">
        <v>34</v>
      </c>
      <c r="C8" s="8">
        <v>12</v>
      </c>
      <c r="D8" s="9">
        <f>C3*C4*20%</f>
        <v>1764.2</v>
      </c>
      <c r="E8" s="9">
        <f aca="true" t="shared" si="0" ref="E8:E23">C8*D8</f>
        <v>21170.4</v>
      </c>
    </row>
    <row r="9" spans="1:5" ht="25.5" customHeight="1">
      <c r="A9" s="24">
        <v>2</v>
      </c>
      <c r="B9" s="7" t="s">
        <v>41</v>
      </c>
      <c r="C9" s="19"/>
      <c r="D9" s="11"/>
      <c r="E9" s="39">
        <f>SUM(E10:E23)</f>
        <v>30517.04</v>
      </c>
    </row>
    <row r="10" spans="1:5" ht="25.5" customHeight="1">
      <c r="A10" s="29" t="s">
        <v>22</v>
      </c>
      <c r="B10" s="40" t="s">
        <v>54</v>
      </c>
      <c r="C10" s="36">
        <v>12</v>
      </c>
      <c r="D10" s="38">
        <f>C3*C4*2%</f>
        <v>176.42000000000002</v>
      </c>
      <c r="E10" s="38">
        <f t="shared" si="0"/>
        <v>2117.04</v>
      </c>
    </row>
    <row r="11" spans="1:5" ht="25.5" customHeight="1">
      <c r="A11" s="23" t="s">
        <v>23</v>
      </c>
      <c r="B11" s="5" t="s">
        <v>45</v>
      </c>
      <c r="C11" s="36">
        <v>12</v>
      </c>
      <c r="D11" s="38">
        <v>500</v>
      </c>
      <c r="E11" s="38">
        <f t="shared" si="0"/>
        <v>6000</v>
      </c>
    </row>
    <row r="12" spans="1:5" ht="25.5" customHeight="1">
      <c r="A12" s="23" t="s">
        <v>24</v>
      </c>
      <c r="B12" s="5" t="s">
        <v>66</v>
      </c>
      <c r="C12" s="36">
        <v>12</v>
      </c>
      <c r="D12" s="38">
        <v>0</v>
      </c>
      <c r="E12" s="38">
        <f t="shared" si="0"/>
        <v>0</v>
      </c>
    </row>
    <row r="13" spans="1:5" ht="25.5" customHeight="1">
      <c r="A13" s="29" t="s">
        <v>25</v>
      </c>
      <c r="B13" s="35" t="s">
        <v>49</v>
      </c>
      <c r="C13" s="36">
        <v>12</v>
      </c>
      <c r="D13" s="38">
        <v>300</v>
      </c>
      <c r="E13" s="38">
        <f t="shared" si="0"/>
        <v>3600</v>
      </c>
    </row>
    <row r="14" spans="1:5" ht="25.5" customHeight="1">
      <c r="A14" s="29" t="s">
        <v>26</v>
      </c>
      <c r="B14" s="35" t="s">
        <v>64</v>
      </c>
      <c r="C14" s="36">
        <v>12</v>
      </c>
      <c r="D14" s="38">
        <v>400</v>
      </c>
      <c r="E14" s="38">
        <f t="shared" si="0"/>
        <v>4800</v>
      </c>
    </row>
    <row r="15" spans="1:5" ht="25.5" customHeight="1">
      <c r="A15" s="29" t="s">
        <v>27</v>
      </c>
      <c r="B15" s="35" t="s">
        <v>65</v>
      </c>
      <c r="C15" s="36">
        <v>12</v>
      </c>
      <c r="D15" s="38">
        <v>0</v>
      </c>
      <c r="E15" s="38">
        <f t="shared" si="0"/>
        <v>0</v>
      </c>
    </row>
    <row r="16" spans="1:5" ht="25.5" customHeight="1">
      <c r="A16" s="23" t="s">
        <v>28</v>
      </c>
      <c r="B16" s="35" t="s">
        <v>3</v>
      </c>
      <c r="C16" s="36">
        <v>6</v>
      </c>
      <c r="D16" s="38">
        <v>500</v>
      </c>
      <c r="E16" s="38">
        <f t="shared" si="0"/>
        <v>3000</v>
      </c>
    </row>
    <row r="17" spans="1:5" ht="25.5" customHeight="1">
      <c r="A17" s="23" t="s">
        <v>44</v>
      </c>
      <c r="B17" s="35" t="s">
        <v>5</v>
      </c>
      <c r="C17" s="36">
        <v>2</v>
      </c>
      <c r="D17" s="38">
        <v>700</v>
      </c>
      <c r="E17" s="38">
        <f t="shared" si="0"/>
        <v>1400</v>
      </c>
    </row>
    <row r="18" spans="1:5" ht="25.5" customHeight="1">
      <c r="A18" s="23" t="s">
        <v>46</v>
      </c>
      <c r="B18" s="35" t="s">
        <v>35</v>
      </c>
      <c r="C18" s="36">
        <v>1</v>
      </c>
      <c r="D18" s="38">
        <v>1600</v>
      </c>
      <c r="E18" s="38">
        <f t="shared" si="0"/>
        <v>1600</v>
      </c>
    </row>
    <row r="19" spans="1:5" ht="25.5" customHeight="1">
      <c r="A19" s="23" t="s">
        <v>47</v>
      </c>
      <c r="B19" s="35" t="s">
        <v>7</v>
      </c>
      <c r="C19" s="36">
        <v>1</v>
      </c>
      <c r="D19" s="38">
        <v>2000</v>
      </c>
      <c r="E19" s="38">
        <f t="shared" si="0"/>
        <v>2000</v>
      </c>
    </row>
    <row r="20" spans="1:5" ht="25.5" customHeight="1">
      <c r="A20" s="23" t="s">
        <v>48</v>
      </c>
      <c r="B20" s="35" t="s">
        <v>8</v>
      </c>
      <c r="C20" s="36">
        <v>7</v>
      </c>
      <c r="D20" s="38">
        <v>600</v>
      </c>
      <c r="E20" s="38">
        <f t="shared" si="0"/>
        <v>4200</v>
      </c>
    </row>
    <row r="21" spans="1:5" ht="25.5" customHeight="1">
      <c r="A21" s="23" t="s">
        <v>51</v>
      </c>
      <c r="B21" s="35" t="s">
        <v>6</v>
      </c>
      <c r="C21" s="36">
        <v>1</v>
      </c>
      <c r="D21" s="38">
        <v>0</v>
      </c>
      <c r="E21" s="38">
        <f t="shared" si="0"/>
        <v>0</v>
      </c>
    </row>
    <row r="22" spans="1:5" ht="25.5" customHeight="1">
      <c r="A22" s="23" t="s">
        <v>61</v>
      </c>
      <c r="B22" s="35" t="s">
        <v>52</v>
      </c>
      <c r="C22" s="36">
        <v>1</v>
      </c>
      <c r="D22" s="38">
        <v>0</v>
      </c>
      <c r="E22" s="38">
        <f t="shared" si="0"/>
        <v>0</v>
      </c>
    </row>
    <row r="23" spans="1:5" ht="25.5">
      <c r="A23" s="23" t="s">
        <v>63</v>
      </c>
      <c r="B23" s="35" t="s">
        <v>68</v>
      </c>
      <c r="C23" s="36">
        <v>12</v>
      </c>
      <c r="D23" s="38">
        <v>150</v>
      </c>
      <c r="E23" s="38">
        <f t="shared" si="0"/>
        <v>1800</v>
      </c>
    </row>
    <row r="24" spans="1:5" ht="12.75">
      <c r="A24" s="24">
        <v>3</v>
      </c>
      <c r="B24" s="7" t="s">
        <v>19</v>
      </c>
      <c r="C24" s="19"/>
      <c r="D24" s="11"/>
      <c r="E24" s="11">
        <f>C5-E7-E9</f>
        <v>54164.560000000005</v>
      </c>
    </row>
    <row r="25" spans="1:5" ht="12.75">
      <c r="A25" s="24"/>
      <c r="B25" s="7"/>
      <c r="C25" s="19"/>
      <c r="D25" s="11"/>
      <c r="E25" s="11"/>
    </row>
    <row r="26" spans="1:5" ht="12.75">
      <c r="A26" s="24"/>
      <c r="B26" s="7"/>
      <c r="C26" s="19"/>
      <c r="D26" s="11"/>
      <c r="E26" s="11"/>
    </row>
    <row r="27" spans="1:5" ht="12.75">
      <c r="A27" s="24"/>
      <c r="B27" s="7"/>
      <c r="C27" s="19"/>
      <c r="D27" s="11"/>
      <c r="E27" s="11"/>
    </row>
    <row r="28" spans="1:7" ht="12.75">
      <c r="A28" s="24"/>
      <c r="B28" s="7"/>
      <c r="C28" s="19"/>
      <c r="D28" s="11"/>
      <c r="E28" s="11"/>
      <c r="G28" s="2"/>
    </row>
    <row r="29" spans="1:5" ht="12.75">
      <c r="A29" s="24"/>
      <c r="B29" s="7"/>
      <c r="C29" s="19"/>
      <c r="D29" s="11"/>
      <c r="E29" s="11"/>
    </row>
    <row r="30" spans="1:5" ht="12.75">
      <c r="A30" s="23" t="s">
        <v>30</v>
      </c>
      <c r="B30" s="7" t="s">
        <v>42</v>
      </c>
      <c r="C30" s="8"/>
      <c r="D30" s="4"/>
      <c r="E30" s="11">
        <f>E7+E9+E24</f>
        <v>105852</v>
      </c>
    </row>
    <row r="31" spans="1:2" ht="12.75">
      <c r="A31"/>
      <c r="B31"/>
    </row>
    <row r="32" spans="1:2" ht="12.75">
      <c r="A32"/>
      <c r="B32"/>
    </row>
    <row r="33" spans="1:4" ht="12.75">
      <c r="A33"/>
      <c r="B33" s="45" t="s">
        <v>67</v>
      </c>
      <c r="C33" s="44"/>
      <c r="D33" s="43"/>
    </row>
    <row r="34" spans="1:4" ht="12.75">
      <c r="A34"/>
      <c r="B34" s="46" t="s">
        <v>60</v>
      </c>
      <c r="C34" s="33" t="s">
        <v>9</v>
      </c>
      <c r="D34" s="13"/>
    </row>
    <row r="35" ht="12.75">
      <c r="A35" s="32"/>
    </row>
    <row r="37" ht="12.75">
      <c r="A37" s="32"/>
    </row>
  </sheetData>
  <mergeCells count="1">
    <mergeCell ref="B1:E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:IV3"/>
    </sheetView>
  </sheetViews>
  <sheetFormatPr defaultColWidth="9.00390625" defaultRowHeight="12.75"/>
  <cols>
    <col min="1" max="1" width="5.875" style="13" customWidth="1"/>
    <col min="2" max="2" width="32.375" style="1" customWidth="1"/>
    <col min="3" max="3" width="10.00390625" style="0" customWidth="1"/>
    <col min="4" max="4" width="12.875" style="0" customWidth="1"/>
    <col min="5" max="5" width="19.00390625" style="0" customWidth="1"/>
  </cols>
  <sheetData>
    <row r="1" spans="1:5" ht="45" customHeight="1">
      <c r="A1" s="27"/>
      <c r="B1" s="54" t="s">
        <v>76</v>
      </c>
      <c r="C1" s="54"/>
      <c r="D1" s="54"/>
      <c r="E1" s="54"/>
    </row>
    <row r="2" spans="1:5" ht="12.75" customHeight="1">
      <c r="A2" s="27"/>
      <c r="B2" s="7" t="s">
        <v>17</v>
      </c>
      <c r="C2" s="4"/>
      <c r="D2" s="4" t="s">
        <v>15</v>
      </c>
      <c r="E2" s="4"/>
    </row>
    <row r="3" spans="1:5" ht="12.75" customHeight="1">
      <c r="A3" s="27"/>
      <c r="B3" s="5" t="s">
        <v>0</v>
      </c>
      <c r="C3" s="18">
        <v>1270.2</v>
      </c>
      <c r="D3" s="4" t="s">
        <v>10</v>
      </c>
      <c r="E3" s="4"/>
    </row>
    <row r="4" spans="1:5" ht="12.75" customHeight="1">
      <c r="A4" s="27"/>
      <c r="B4" s="5" t="s">
        <v>1</v>
      </c>
      <c r="C4" s="18">
        <v>10</v>
      </c>
      <c r="D4" s="4" t="s">
        <v>16</v>
      </c>
      <c r="E4" s="4"/>
    </row>
    <row r="5" spans="1:5" s="3" customFormat="1" ht="12.75" customHeight="1">
      <c r="A5" s="28"/>
      <c r="B5" s="7" t="s">
        <v>11</v>
      </c>
      <c r="C5" s="21">
        <f>C3*C4*12</f>
        <v>152424</v>
      </c>
      <c r="D5" s="6"/>
      <c r="E5" s="6"/>
    </row>
    <row r="6" spans="1:5" s="3" customFormat="1" ht="20.25" customHeight="1">
      <c r="A6" s="28"/>
      <c r="B6" s="7" t="s">
        <v>2</v>
      </c>
      <c r="C6" s="6" t="s">
        <v>4</v>
      </c>
      <c r="D6" s="6" t="s">
        <v>12</v>
      </c>
      <c r="E6" s="6" t="s">
        <v>13</v>
      </c>
    </row>
    <row r="7" spans="1:5" ht="25.5" customHeight="1">
      <c r="A7" s="24">
        <v>1</v>
      </c>
      <c r="B7" s="7" t="s">
        <v>20</v>
      </c>
      <c r="C7" s="6"/>
      <c r="D7" s="6"/>
      <c r="E7" s="11">
        <f>E8</f>
        <v>30484.800000000003</v>
      </c>
    </row>
    <row r="8" spans="1:5" ht="25.5" customHeight="1">
      <c r="A8" s="23" t="s">
        <v>21</v>
      </c>
      <c r="B8" s="35" t="s">
        <v>34</v>
      </c>
      <c r="C8" s="8">
        <v>12</v>
      </c>
      <c r="D8" s="9">
        <f>C3*C4*20%</f>
        <v>2540.4</v>
      </c>
      <c r="E8" s="9">
        <f>C8*D8</f>
        <v>30484.800000000003</v>
      </c>
    </row>
    <row r="9" spans="1:5" s="3" customFormat="1" ht="25.5" customHeight="1">
      <c r="A9" s="24">
        <v>2</v>
      </c>
      <c r="B9" s="34" t="s">
        <v>41</v>
      </c>
      <c r="C9" s="19"/>
      <c r="D9" s="11"/>
      <c r="E9" s="39">
        <f>SUM(E10:E23)</f>
        <v>62548.479999999996</v>
      </c>
    </row>
    <row r="10" spans="1:5" ht="25.5" customHeight="1">
      <c r="A10" s="29" t="s">
        <v>22</v>
      </c>
      <c r="B10" s="40" t="s">
        <v>54</v>
      </c>
      <c r="C10" s="30">
        <v>12</v>
      </c>
      <c r="D10" s="31">
        <f>C3*C4*2%</f>
        <v>254.04</v>
      </c>
      <c r="E10" s="9">
        <f aca="true" t="shared" si="0" ref="E10:E23">C10*D10</f>
        <v>3048.48</v>
      </c>
    </row>
    <row r="11" spans="1:5" ht="25.5" customHeight="1">
      <c r="A11" s="23" t="s">
        <v>23</v>
      </c>
      <c r="B11" s="35" t="s">
        <v>45</v>
      </c>
      <c r="C11" s="30">
        <v>12</v>
      </c>
      <c r="D11" s="31">
        <v>500</v>
      </c>
      <c r="E11" s="9">
        <f t="shared" si="0"/>
        <v>6000</v>
      </c>
    </row>
    <row r="12" spans="1:5" ht="25.5" customHeight="1">
      <c r="A12" s="23" t="s">
        <v>24</v>
      </c>
      <c r="B12" s="5" t="s">
        <v>66</v>
      </c>
      <c r="C12" s="36">
        <v>12</v>
      </c>
      <c r="D12" s="38">
        <v>2000</v>
      </c>
      <c r="E12" s="38">
        <f t="shared" si="0"/>
        <v>24000</v>
      </c>
    </row>
    <row r="13" spans="1:5" ht="25.5" customHeight="1">
      <c r="A13" s="29" t="s">
        <v>25</v>
      </c>
      <c r="B13" s="35" t="s">
        <v>49</v>
      </c>
      <c r="C13" s="36">
        <v>12</v>
      </c>
      <c r="D13" s="38">
        <v>300</v>
      </c>
      <c r="E13" s="38">
        <f t="shared" si="0"/>
        <v>3600</v>
      </c>
    </row>
    <row r="14" spans="1:5" ht="25.5" customHeight="1">
      <c r="A14" s="29" t="s">
        <v>26</v>
      </c>
      <c r="B14" s="35" t="s">
        <v>64</v>
      </c>
      <c r="C14" s="36">
        <v>12</v>
      </c>
      <c r="D14" s="38">
        <v>500</v>
      </c>
      <c r="E14" s="38">
        <f t="shared" si="0"/>
        <v>6000</v>
      </c>
    </row>
    <row r="15" spans="1:5" ht="27" customHeight="1">
      <c r="A15" s="29" t="s">
        <v>27</v>
      </c>
      <c r="B15" s="35" t="s">
        <v>65</v>
      </c>
      <c r="C15" s="36">
        <v>12</v>
      </c>
      <c r="D15" s="38">
        <v>400</v>
      </c>
      <c r="E15" s="38">
        <f t="shared" si="0"/>
        <v>4800</v>
      </c>
    </row>
    <row r="16" spans="1:5" ht="25.5" customHeight="1">
      <c r="A16" s="23" t="s">
        <v>28</v>
      </c>
      <c r="B16" s="35" t="s">
        <v>3</v>
      </c>
      <c r="C16" s="36">
        <v>6</v>
      </c>
      <c r="D16" s="38">
        <v>500</v>
      </c>
      <c r="E16" s="38">
        <f t="shared" si="0"/>
        <v>3000</v>
      </c>
    </row>
    <row r="17" spans="1:5" ht="30.75" customHeight="1">
      <c r="A17" s="23" t="s">
        <v>44</v>
      </c>
      <c r="B17" s="35" t="s">
        <v>5</v>
      </c>
      <c r="C17" s="36">
        <v>2</v>
      </c>
      <c r="D17" s="38">
        <v>700</v>
      </c>
      <c r="E17" s="38">
        <f t="shared" si="0"/>
        <v>1400</v>
      </c>
    </row>
    <row r="18" spans="1:5" ht="25.5" customHeight="1">
      <c r="A18" s="23" t="s">
        <v>46</v>
      </c>
      <c r="B18" s="35" t="s">
        <v>35</v>
      </c>
      <c r="C18" s="36">
        <v>1</v>
      </c>
      <c r="D18" s="38">
        <v>1600</v>
      </c>
      <c r="E18" s="38">
        <f t="shared" si="0"/>
        <v>1600</v>
      </c>
    </row>
    <row r="19" spans="1:5" ht="25.5" customHeight="1">
      <c r="A19" s="23" t="s">
        <v>47</v>
      </c>
      <c r="B19" s="35" t="s">
        <v>7</v>
      </c>
      <c r="C19" s="36">
        <v>1</v>
      </c>
      <c r="D19" s="38">
        <v>2500</v>
      </c>
      <c r="E19" s="38">
        <f t="shared" si="0"/>
        <v>2500</v>
      </c>
    </row>
    <row r="20" spans="1:5" s="3" customFormat="1" ht="32.25" customHeight="1">
      <c r="A20" s="23" t="s">
        <v>48</v>
      </c>
      <c r="B20" s="35" t="s">
        <v>8</v>
      </c>
      <c r="C20" s="36">
        <v>7</v>
      </c>
      <c r="D20" s="38">
        <v>600</v>
      </c>
      <c r="E20" s="38">
        <f t="shared" si="0"/>
        <v>4200</v>
      </c>
    </row>
    <row r="21" spans="1:5" s="3" customFormat="1" ht="32.25" customHeight="1">
      <c r="A21" s="23" t="s">
        <v>51</v>
      </c>
      <c r="B21" s="35" t="s">
        <v>6</v>
      </c>
      <c r="C21" s="36">
        <v>1</v>
      </c>
      <c r="D21" s="38">
        <v>0</v>
      </c>
      <c r="E21" s="38">
        <f t="shared" si="0"/>
        <v>0</v>
      </c>
    </row>
    <row r="22" spans="1:5" ht="13.5" customHeight="1">
      <c r="A22" s="23" t="s">
        <v>61</v>
      </c>
      <c r="B22" s="35" t="s">
        <v>52</v>
      </c>
      <c r="C22" s="36">
        <v>1</v>
      </c>
      <c r="D22" s="38">
        <v>0</v>
      </c>
      <c r="E22" s="38">
        <f t="shared" si="0"/>
        <v>0</v>
      </c>
    </row>
    <row r="23" spans="1:5" ht="26.25" customHeight="1">
      <c r="A23" s="23" t="s">
        <v>63</v>
      </c>
      <c r="B23" s="35" t="s">
        <v>68</v>
      </c>
      <c r="C23" s="36">
        <v>12</v>
      </c>
      <c r="D23" s="38">
        <v>200</v>
      </c>
      <c r="E23" s="38">
        <f t="shared" si="0"/>
        <v>2400</v>
      </c>
    </row>
    <row r="24" spans="1:5" ht="12" customHeight="1">
      <c r="A24" s="24">
        <v>3</v>
      </c>
      <c r="B24" s="7" t="s">
        <v>19</v>
      </c>
      <c r="C24" s="19"/>
      <c r="D24" s="11"/>
      <c r="E24" s="11">
        <f>C5-E7-E9</f>
        <v>59390.72</v>
      </c>
    </row>
    <row r="25" spans="1:5" ht="12" customHeight="1">
      <c r="A25" s="24"/>
      <c r="B25" s="7"/>
      <c r="C25" s="19"/>
      <c r="D25" s="11"/>
      <c r="E25" s="11"/>
    </row>
    <row r="26" spans="1:5" ht="12" customHeight="1">
      <c r="A26" s="24"/>
      <c r="B26" s="7"/>
      <c r="C26" s="19"/>
      <c r="D26" s="11"/>
      <c r="E26" s="11"/>
    </row>
    <row r="27" spans="1:5" ht="12" customHeight="1">
      <c r="A27" s="24"/>
      <c r="B27" s="7"/>
      <c r="C27" s="19"/>
      <c r="D27" s="11"/>
      <c r="E27" s="11"/>
    </row>
    <row r="28" spans="1:7" ht="12.75">
      <c r="A28" s="24"/>
      <c r="B28" s="7"/>
      <c r="C28" s="19"/>
      <c r="D28" s="11"/>
      <c r="E28" s="11"/>
      <c r="G28" s="2"/>
    </row>
    <row r="29" spans="1:5" ht="12.75">
      <c r="A29" s="24"/>
      <c r="B29" s="7"/>
      <c r="C29" s="19"/>
      <c r="D29" s="11"/>
      <c r="E29" s="11"/>
    </row>
    <row r="30" spans="1:5" s="12" customFormat="1" ht="13.5" customHeight="1">
      <c r="A30" s="23" t="s">
        <v>30</v>
      </c>
      <c r="B30" s="7" t="s">
        <v>42</v>
      </c>
      <c r="C30" s="8"/>
      <c r="D30" s="4"/>
      <c r="E30" s="11">
        <f>E7+E9+E24</f>
        <v>152424</v>
      </c>
    </row>
    <row r="31" spans="1:2" ht="12.75">
      <c r="A31"/>
      <c r="B31"/>
    </row>
    <row r="32" spans="1:2" ht="12.75">
      <c r="A32"/>
      <c r="B32"/>
    </row>
    <row r="33" spans="1:4" ht="12.75">
      <c r="A33"/>
      <c r="B33" s="45" t="s">
        <v>67</v>
      </c>
      <c r="C33" s="44"/>
      <c r="D33" s="43"/>
    </row>
    <row r="34" spans="1:4" ht="12.75">
      <c r="A34"/>
      <c r="B34" s="46" t="s">
        <v>60</v>
      </c>
      <c r="C34" s="33" t="s">
        <v>9</v>
      </c>
      <c r="D34" s="13"/>
    </row>
    <row r="35" ht="12.75">
      <c r="A35" s="32"/>
    </row>
    <row r="37" ht="12.75">
      <c r="A37" s="32"/>
    </row>
  </sheetData>
  <mergeCells count="1">
    <mergeCell ref="B1:E1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A4" sqref="A4:IV4"/>
    </sheetView>
  </sheetViews>
  <sheetFormatPr defaultColWidth="9.00390625" defaultRowHeight="12.75"/>
  <cols>
    <col min="1" max="1" width="5.875" style="13" customWidth="1"/>
    <col min="2" max="2" width="32.375" style="1" customWidth="1"/>
    <col min="3" max="3" width="11.375" style="0" customWidth="1"/>
    <col min="4" max="4" width="12.875" style="0" customWidth="1"/>
    <col min="5" max="5" width="19.00390625" style="0" customWidth="1"/>
  </cols>
  <sheetData>
    <row r="1" spans="1:5" ht="15.75" customHeight="1">
      <c r="A1" s="32"/>
      <c r="C1" s="55" t="s">
        <v>29</v>
      </c>
      <c r="D1" s="55"/>
      <c r="E1" s="55"/>
    </row>
    <row r="2" spans="1:5" ht="12.75">
      <c r="A2" s="32"/>
      <c r="C2" s="55" t="s">
        <v>53</v>
      </c>
      <c r="D2" s="55"/>
      <c r="E2" s="55"/>
    </row>
    <row r="3" spans="3:5" ht="12.75">
      <c r="C3" s="13"/>
      <c r="D3" s="13"/>
      <c r="E3" s="13"/>
    </row>
    <row r="4" spans="1:5" ht="12.75" customHeight="1">
      <c r="A4" s="27"/>
      <c r="B4" s="7" t="s">
        <v>50</v>
      </c>
      <c r="C4" s="18"/>
      <c r="D4" s="4" t="s">
        <v>15</v>
      </c>
      <c r="E4" s="4"/>
    </row>
    <row r="5" spans="1:5" ht="12.75" customHeight="1">
      <c r="A5" s="27"/>
      <c r="B5" s="5" t="s">
        <v>0</v>
      </c>
      <c r="C5" s="18">
        <v>1306.8</v>
      </c>
      <c r="D5" s="4" t="s">
        <v>10</v>
      </c>
      <c r="E5" s="4"/>
    </row>
    <row r="6" spans="1:5" ht="12.75" customHeight="1">
      <c r="A6" s="27"/>
      <c r="B6" s="5" t="s">
        <v>1</v>
      </c>
      <c r="C6" s="18">
        <v>9</v>
      </c>
      <c r="D6" s="4" t="s">
        <v>16</v>
      </c>
      <c r="E6" s="4"/>
    </row>
    <row r="7" spans="1:5" s="3" customFormat="1" ht="12.75" customHeight="1">
      <c r="A7" s="28"/>
      <c r="B7" s="7" t="s">
        <v>11</v>
      </c>
      <c r="C7" s="21">
        <f>C5*C6*12</f>
        <v>141134.4</v>
      </c>
      <c r="D7" s="6"/>
      <c r="E7" s="6"/>
    </row>
    <row r="8" spans="1:5" s="3" customFormat="1" ht="20.25" customHeight="1">
      <c r="A8" s="28"/>
      <c r="B8" s="7" t="s">
        <v>2</v>
      </c>
      <c r="C8" s="6" t="s">
        <v>4</v>
      </c>
      <c r="D8" s="6" t="s">
        <v>12</v>
      </c>
      <c r="E8" s="6" t="s">
        <v>13</v>
      </c>
    </row>
    <row r="9" spans="1:5" ht="25.5" customHeight="1">
      <c r="A9" s="24">
        <v>1</v>
      </c>
      <c r="B9" s="34" t="s">
        <v>20</v>
      </c>
      <c r="C9" s="6"/>
      <c r="D9" s="6"/>
      <c r="E9" s="11">
        <f>E10</f>
        <v>28226.879999999997</v>
      </c>
    </row>
    <row r="10" spans="1:5" ht="25.5" customHeight="1">
      <c r="A10" s="23" t="s">
        <v>21</v>
      </c>
      <c r="B10" s="35" t="s">
        <v>34</v>
      </c>
      <c r="C10" s="8">
        <v>12</v>
      </c>
      <c r="D10" s="9">
        <f>C5*C6*20%</f>
        <v>2352.24</v>
      </c>
      <c r="E10" s="9">
        <f>C10*D10</f>
        <v>28226.879999999997</v>
      </c>
    </row>
    <row r="11" spans="1:5" s="3" customFormat="1" ht="25.5" customHeight="1">
      <c r="A11" s="24">
        <v>2</v>
      </c>
      <c r="B11" s="34" t="s">
        <v>41</v>
      </c>
      <c r="C11" s="19"/>
      <c r="D11" s="11"/>
      <c r="E11" s="39">
        <f>SUM(E12:E25)</f>
        <v>55622.688</v>
      </c>
    </row>
    <row r="12" spans="1:5" ht="41.25" customHeight="1">
      <c r="A12" s="29" t="s">
        <v>22</v>
      </c>
      <c r="B12" s="40" t="s">
        <v>54</v>
      </c>
      <c r="C12" s="8">
        <v>12</v>
      </c>
      <c r="D12" s="9">
        <f>C5*C6*2%</f>
        <v>235.224</v>
      </c>
      <c r="E12" s="9">
        <f aca="true" t="shared" si="0" ref="E12:E25">C12*D12</f>
        <v>2822.688</v>
      </c>
    </row>
    <row r="13" spans="1:5" ht="25.5" customHeight="1">
      <c r="A13" s="23" t="s">
        <v>23</v>
      </c>
      <c r="B13" s="35" t="s">
        <v>45</v>
      </c>
      <c r="C13" s="8">
        <v>12</v>
      </c>
      <c r="D13" s="9">
        <v>500</v>
      </c>
      <c r="E13" s="9">
        <f t="shared" si="0"/>
        <v>6000</v>
      </c>
    </row>
    <row r="14" spans="1:5" ht="25.5" customHeight="1">
      <c r="A14" s="23" t="s">
        <v>24</v>
      </c>
      <c r="B14" s="5" t="s">
        <v>66</v>
      </c>
      <c r="C14" s="36">
        <v>12</v>
      </c>
      <c r="D14" s="38">
        <v>2000</v>
      </c>
      <c r="E14" s="38">
        <f t="shared" si="0"/>
        <v>24000</v>
      </c>
    </row>
    <row r="15" spans="1:5" ht="25.5" customHeight="1">
      <c r="A15" s="29" t="s">
        <v>25</v>
      </c>
      <c r="B15" s="35" t="s">
        <v>49</v>
      </c>
      <c r="C15" s="36">
        <v>12</v>
      </c>
      <c r="D15" s="38">
        <v>300</v>
      </c>
      <c r="E15" s="38">
        <f t="shared" si="0"/>
        <v>3600</v>
      </c>
    </row>
    <row r="16" spans="1:5" ht="25.5" customHeight="1">
      <c r="A16" s="29" t="s">
        <v>26</v>
      </c>
      <c r="B16" s="35" t="s">
        <v>64</v>
      </c>
      <c r="C16" s="36">
        <v>12</v>
      </c>
      <c r="D16" s="38">
        <v>500</v>
      </c>
      <c r="E16" s="38">
        <f t="shared" si="0"/>
        <v>6000</v>
      </c>
    </row>
    <row r="17" spans="1:5" ht="25.5" customHeight="1">
      <c r="A17" s="29" t="s">
        <v>27</v>
      </c>
      <c r="B17" s="35" t="s">
        <v>65</v>
      </c>
      <c r="C17" s="36">
        <v>12</v>
      </c>
      <c r="D17" s="38">
        <v>400</v>
      </c>
      <c r="E17" s="38">
        <f t="shared" si="0"/>
        <v>4800</v>
      </c>
    </row>
    <row r="18" spans="1:5" ht="25.5" customHeight="1">
      <c r="A18" s="23" t="s">
        <v>28</v>
      </c>
      <c r="B18" s="35" t="s">
        <v>3</v>
      </c>
      <c r="C18" s="36">
        <v>6</v>
      </c>
      <c r="D18" s="38">
        <v>500</v>
      </c>
      <c r="E18" s="38">
        <f t="shared" si="0"/>
        <v>3000</v>
      </c>
    </row>
    <row r="19" spans="1:5" ht="27" customHeight="1">
      <c r="A19" s="23" t="s">
        <v>44</v>
      </c>
      <c r="B19" s="35" t="s">
        <v>5</v>
      </c>
      <c r="C19" s="36">
        <v>2</v>
      </c>
      <c r="D19" s="38">
        <v>700</v>
      </c>
      <c r="E19" s="38">
        <f t="shared" si="0"/>
        <v>1400</v>
      </c>
    </row>
    <row r="20" spans="1:5" ht="27" customHeight="1">
      <c r="A20" s="23" t="s">
        <v>46</v>
      </c>
      <c r="B20" s="35" t="s">
        <v>35</v>
      </c>
      <c r="C20" s="36">
        <v>1</v>
      </c>
      <c r="D20" s="38">
        <v>1600</v>
      </c>
      <c r="E20" s="38">
        <f t="shared" si="0"/>
        <v>1600</v>
      </c>
    </row>
    <row r="21" spans="1:5" ht="27" customHeight="1">
      <c r="A21" s="23" t="s">
        <v>47</v>
      </c>
      <c r="B21" s="35" t="s">
        <v>7</v>
      </c>
      <c r="C21" s="36">
        <v>1</v>
      </c>
      <c r="D21" s="38">
        <v>0</v>
      </c>
      <c r="E21" s="38">
        <f t="shared" si="0"/>
        <v>0</v>
      </c>
    </row>
    <row r="22" spans="1:5" ht="25.5" customHeight="1">
      <c r="A22" s="23" t="s">
        <v>48</v>
      </c>
      <c r="B22" s="35" t="s">
        <v>8</v>
      </c>
      <c r="C22" s="36">
        <v>7</v>
      </c>
      <c r="D22" s="38">
        <v>0</v>
      </c>
      <c r="E22" s="38">
        <f t="shared" si="0"/>
        <v>0</v>
      </c>
    </row>
    <row r="23" spans="1:5" ht="25.5" customHeight="1">
      <c r="A23" s="23" t="s">
        <v>51</v>
      </c>
      <c r="B23" s="35" t="s">
        <v>6</v>
      </c>
      <c r="C23" s="36">
        <v>1</v>
      </c>
      <c r="D23" s="38">
        <v>0</v>
      </c>
      <c r="E23" s="38">
        <f t="shared" si="0"/>
        <v>0</v>
      </c>
    </row>
    <row r="24" spans="1:5" ht="25.5" customHeight="1">
      <c r="A24" s="23" t="s">
        <v>61</v>
      </c>
      <c r="B24" s="35" t="s">
        <v>52</v>
      </c>
      <c r="C24" s="36">
        <v>1</v>
      </c>
      <c r="D24" s="38">
        <v>0</v>
      </c>
      <c r="E24" s="38">
        <f t="shared" si="0"/>
        <v>0</v>
      </c>
    </row>
    <row r="25" spans="1:5" s="3" customFormat="1" ht="39.75" customHeight="1">
      <c r="A25" s="23" t="s">
        <v>63</v>
      </c>
      <c r="B25" s="35" t="s">
        <v>68</v>
      </c>
      <c r="C25" s="36">
        <v>12</v>
      </c>
      <c r="D25" s="38">
        <v>200</v>
      </c>
      <c r="E25" s="38">
        <f t="shared" si="0"/>
        <v>2400</v>
      </c>
    </row>
    <row r="26" spans="1:5" ht="12" customHeight="1">
      <c r="A26" s="24">
        <v>3</v>
      </c>
      <c r="B26" s="7" t="s">
        <v>19</v>
      </c>
      <c r="C26" s="19"/>
      <c r="D26" s="11"/>
      <c r="E26" s="11">
        <f>C7-E9-E11</f>
        <v>57284.83199999999</v>
      </c>
    </row>
    <row r="27" spans="1:5" ht="12" customHeight="1">
      <c r="A27" s="24"/>
      <c r="B27" s="7"/>
      <c r="C27" s="19"/>
      <c r="D27" s="11"/>
      <c r="E27" s="11"/>
    </row>
    <row r="28" spans="1:5" ht="12" customHeight="1">
      <c r="A28" s="24"/>
      <c r="B28" s="7"/>
      <c r="C28" s="19"/>
      <c r="D28" s="11"/>
      <c r="E28" s="11"/>
    </row>
    <row r="29" spans="1:5" ht="12" customHeight="1">
      <c r="A29" s="24"/>
      <c r="B29" s="7"/>
      <c r="C29" s="19"/>
      <c r="D29" s="11"/>
      <c r="E29" s="11"/>
    </row>
    <row r="30" spans="1:8" ht="12.75">
      <c r="A30" s="24"/>
      <c r="B30" s="7"/>
      <c r="C30" s="19"/>
      <c r="D30" s="11"/>
      <c r="E30" s="11"/>
      <c r="H30" s="2"/>
    </row>
    <row r="31" spans="1:5" ht="12.75">
      <c r="A31" s="24"/>
      <c r="B31" s="7"/>
      <c r="C31" s="19"/>
      <c r="D31" s="11"/>
      <c r="E31" s="11"/>
    </row>
    <row r="32" spans="1:5" s="12" customFormat="1" ht="13.5" customHeight="1">
      <c r="A32" s="23" t="s">
        <v>30</v>
      </c>
      <c r="B32" s="7" t="s">
        <v>42</v>
      </c>
      <c r="C32" s="8"/>
      <c r="D32" s="4"/>
      <c r="E32" s="11">
        <f>E9+E11+E26</f>
        <v>141134.4</v>
      </c>
    </row>
    <row r="33" spans="1:2" ht="12.75">
      <c r="A33"/>
      <c r="B33"/>
    </row>
    <row r="34" spans="1:2" ht="12.75">
      <c r="A34"/>
      <c r="B34"/>
    </row>
    <row r="35" spans="1:4" ht="12.75">
      <c r="A35"/>
      <c r="B35" s="45" t="s">
        <v>67</v>
      </c>
      <c r="C35" s="44"/>
      <c r="D35" s="43"/>
    </row>
    <row r="36" spans="1:4" ht="12.75">
      <c r="A36"/>
      <c r="B36" s="46" t="s">
        <v>60</v>
      </c>
      <c r="C36" s="33" t="s">
        <v>9</v>
      </c>
      <c r="D36" s="13"/>
    </row>
    <row r="37" ht="12.75">
      <c r="A37" s="32"/>
    </row>
  </sheetData>
  <mergeCells count="2">
    <mergeCell ref="C1:E1"/>
    <mergeCell ref="C2:E2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I18" sqref="I18"/>
    </sheetView>
  </sheetViews>
  <sheetFormatPr defaultColWidth="9.00390625" defaultRowHeight="12.75"/>
  <cols>
    <col min="2" max="2" width="32.75390625" style="0" customWidth="1"/>
    <col min="3" max="3" width="11.00390625" style="0" customWidth="1"/>
    <col min="4" max="4" width="13.00390625" style="0" customWidth="1"/>
    <col min="5" max="5" width="18.25390625" style="0" customWidth="1"/>
  </cols>
  <sheetData>
    <row r="1" spans="1:5" ht="12.75" customHeight="1">
      <c r="A1" s="23"/>
      <c r="B1" s="7" t="s">
        <v>74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41">
        <v>900.9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11</v>
      </c>
      <c r="D3" s="4" t="s">
        <v>16</v>
      </c>
      <c r="E3" s="4"/>
    </row>
    <row r="4" spans="1:5" ht="12.75" customHeight="1">
      <c r="A4" s="24"/>
      <c r="B4" s="7" t="s">
        <v>11</v>
      </c>
      <c r="C4" s="21">
        <f>C2*C3*12</f>
        <v>118918.79999999999</v>
      </c>
      <c r="D4" s="6"/>
      <c r="E4" s="6"/>
    </row>
    <row r="5" spans="1:5" ht="12.75">
      <c r="A5" s="28"/>
      <c r="B5" s="7" t="s">
        <v>2</v>
      </c>
      <c r="C5" s="6" t="s">
        <v>32</v>
      </c>
      <c r="D5" s="6" t="s">
        <v>40</v>
      </c>
      <c r="E5" s="6" t="s">
        <v>38</v>
      </c>
    </row>
    <row r="6" spans="1:5" ht="12.75">
      <c r="A6" s="24">
        <v>1</v>
      </c>
      <c r="B6" s="7" t="s">
        <v>20</v>
      </c>
      <c r="C6" s="6"/>
      <c r="D6" s="6"/>
      <c r="E6" s="11">
        <f>E7</f>
        <v>23783.760000000002</v>
      </c>
    </row>
    <row r="7" spans="1:5" ht="12.75">
      <c r="A7" s="23" t="s">
        <v>21</v>
      </c>
      <c r="B7" s="5" t="s">
        <v>34</v>
      </c>
      <c r="C7" s="36">
        <v>12</v>
      </c>
      <c r="D7" s="38">
        <f>C3*C2*20%</f>
        <v>1981.98</v>
      </c>
      <c r="E7" s="38">
        <f>C7*D7</f>
        <v>23783.760000000002</v>
      </c>
    </row>
    <row r="8" spans="1:5" ht="12.75">
      <c r="A8" s="24">
        <v>2</v>
      </c>
      <c r="B8" s="7" t="s">
        <v>41</v>
      </c>
      <c r="C8" s="37"/>
      <c r="D8" s="39"/>
      <c r="E8" s="39">
        <f>SUM(E9:E22)</f>
        <v>25958.376</v>
      </c>
    </row>
    <row r="9" spans="1:5" ht="25.5">
      <c r="A9" s="29" t="s">
        <v>22</v>
      </c>
      <c r="B9" s="40" t="s">
        <v>54</v>
      </c>
      <c r="C9" s="36">
        <v>12</v>
      </c>
      <c r="D9" s="38">
        <f>C2*C3*2%</f>
        <v>198.198</v>
      </c>
      <c r="E9" s="38">
        <f aca="true" t="shared" si="0" ref="E9:E22">C9*D9</f>
        <v>2378.376</v>
      </c>
    </row>
    <row r="10" spans="1:5" ht="25.5">
      <c r="A10" s="23" t="s">
        <v>23</v>
      </c>
      <c r="B10" s="5" t="s">
        <v>45</v>
      </c>
      <c r="C10" s="36">
        <v>12</v>
      </c>
      <c r="D10" s="38">
        <f>18*30</f>
        <v>540</v>
      </c>
      <c r="E10" s="38">
        <f t="shared" si="0"/>
        <v>6480</v>
      </c>
    </row>
    <row r="11" spans="1:5" ht="12.75">
      <c r="A11" s="23" t="s">
        <v>24</v>
      </c>
      <c r="B11" s="5" t="s">
        <v>66</v>
      </c>
      <c r="C11" s="36">
        <v>12</v>
      </c>
      <c r="D11" s="38">
        <v>0</v>
      </c>
      <c r="E11" s="38">
        <f t="shared" si="0"/>
        <v>0</v>
      </c>
    </row>
    <row r="12" spans="1:5" ht="26.25">
      <c r="A12" s="29" t="s">
        <v>25</v>
      </c>
      <c r="B12" s="35" t="s">
        <v>49</v>
      </c>
      <c r="C12" s="36">
        <v>12</v>
      </c>
      <c r="D12" s="38">
        <v>300</v>
      </c>
      <c r="E12" s="38">
        <f t="shared" si="0"/>
        <v>3600</v>
      </c>
    </row>
    <row r="13" spans="1:5" ht="26.25">
      <c r="A13" s="29" t="s">
        <v>26</v>
      </c>
      <c r="B13" s="35" t="s">
        <v>64</v>
      </c>
      <c r="C13" s="36">
        <v>12</v>
      </c>
      <c r="D13" s="38">
        <v>0</v>
      </c>
      <c r="E13" s="38">
        <f t="shared" si="0"/>
        <v>0</v>
      </c>
    </row>
    <row r="14" spans="1:5" ht="26.25">
      <c r="A14" s="29" t="s">
        <v>27</v>
      </c>
      <c r="B14" s="35" t="s">
        <v>65</v>
      </c>
      <c r="C14" s="36">
        <v>12</v>
      </c>
      <c r="D14" s="38">
        <v>0</v>
      </c>
      <c r="E14" s="38">
        <f t="shared" si="0"/>
        <v>0</v>
      </c>
    </row>
    <row r="15" spans="1:5" ht="27.75" customHeight="1">
      <c r="A15" s="23" t="s">
        <v>28</v>
      </c>
      <c r="B15" s="35" t="s">
        <v>3</v>
      </c>
      <c r="C15" s="36">
        <v>6</v>
      </c>
      <c r="D15" s="38">
        <v>400</v>
      </c>
      <c r="E15" s="38">
        <f t="shared" si="0"/>
        <v>2400</v>
      </c>
    </row>
    <row r="16" spans="1:5" ht="25.5">
      <c r="A16" s="23" t="s">
        <v>44</v>
      </c>
      <c r="B16" s="35" t="s">
        <v>5</v>
      </c>
      <c r="C16" s="36">
        <v>2</v>
      </c>
      <c r="D16" s="38">
        <v>700</v>
      </c>
      <c r="E16" s="38">
        <f t="shared" si="0"/>
        <v>1400</v>
      </c>
    </row>
    <row r="17" spans="1:5" ht="25.5">
      <c r="A17" s="23" t="s">
        <v>46</v>
      </c>
      <c r="B17" s="35" t="s">
        <v>35</v>
      </c>
      <c r="C17" s="36">
        <v>1</v>
      </c>
      <c r="D17" s="38">
        <v>1600</v>
      </c>
      <c r="E17" s="38">
        <f t="shared" si="0"/>
        <v>1600</v>
      </c>
    </row>
    <row r="18" spans="1:5" ht="25.5" customHeight="1">
      <c r="A18" s="23" t="s">
        <v>47</v>
      </c>
      <c r="B18" s="35" t="s">
        <v>7</v>
      </c>
      <c r="C18" s="36">
        <v>1</v>
      </c>
      <c r="D18" s="38">
        <v>1500</v>
      </c>
      <c r="E18" s="38">
        <f t="shared" si="0"/>
        <v>1500</v>
      </c>
    </row>
    <row r="19" spans="1:5" ht="25.5">
      <c r="A19" s="23" t="s">
        <v>48</v>
      </c>
      <c r="B19" s="35" t="s">
        <v>8</v>
      </c>
      <c r="C19" s="36">
        <v>7</v>
      </c>
      <c r="D19" s="38">
        <v>600</v>
      </c>
      <c r="E19" s="38">
        <f t="shared" si="0"/>
        <v>4200</v>
      </c>
    </row>
    <row r="20" spans="1:5" ht="29.25" customHeight="1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ht="20.25" customHeight="1">
      <c r="A21" s="23" t="s">
        <v>61</v>
      </c>
      <c r="B21" s="35" t="s">
        <v>52</v>
      </c>
      <c r="C21" s="36"/>
      <c r="D21" s="38">
        <v>0</v>
      </c>
      <c r="E21" s="38">
        <f t="shared" si="0"/>
        <v>0</v>
      </c>
    </row>
    <row r="22" spans="1:5" ht="29.25" customHeight="1">
      <c r="A22" s="23" t="s">
        <v>63</v>
      </c>
      <c r="B22" s="35" t="s">
        <v>68</v>
      </c>
      <c r="C22" s="36">
        <v>12</v>
      </c>
      <c r="D22" s="38">
        <v>200</v>
      </c>
      <c r="E22" s="38">
        <f t="shared" si="0"/>
        <v>2400</v>
      </c>
    </row>
    <row r="23" spans="1:5" ht="12.75">
      <c r="A23" s="24">
        <v>3</v>
      </c>
      <c r="B23" s="7" t="s">
        <v>19</v>
      </c>
      <c r="C23" s="19"/>
      <c r="D23" s="11"/>
      <c r="E23" s="11">
        <f>C4-E6-E8</f>
        <v>69176.66399999998</v>
      </c>
    </row>
    <row r="24" spans="1:5" ht="12.75">
      <c r="A24" s="24"/>
      <c r="B24" s="7"/>
      <c r="C24" s="19"/>
      <c r="D24" s="11"/>
      <c r="E24" s="11"/>
    </row>
    <row r="25" spans="1:5" ht="12.75">
      <c r="A25" s="24"/>
      <c r="B25" s="7"/>
      <c r="C25" s="19"/>
      <c r="D25" s="11"/>
      <c r="E25" s="11"/>
    </row>
    <row r="26" spans="1:5" ht="12.75">
      <c r="A26" s="24"/>
      <c r="B26" s="7"/>
      <c r="C26" s="19"/>
      <c r="D26" s="11"/>
      <c r="E26" s="11"/>
    </row>
    <row r="27" spans="1:5" ht="12.75">
      <c r="A27" s="24"/>
      <c r="B27" s="7"/>
      <c r="C27" s="19"/>
      <c r="D27" s="11"/>
      <c r="E27" s="11"/>
    </row>
    <row r="28" spans="1:5" ht="12.75">
      <c r="A28" s="24"/>
      <c r="B28" s="7"/>
      <c r="C28" s="19"/>
      <c r="D28" s="11"/>
      <c r="E28" s="11"/>
    </row>
    <row r="29" spans="1:5" ht="12.75">
      <c r="A29" s="23" t="s">
        <v>30</v>
      </c>
      <c r="B29" s="7" t="s">
        <v>42</v>
      </c>
      <c r="C29" s="8"/>
      <c r="D29" s="4"/>
      <c r="E29" s="11">
        <f>E6+E8+E23</f>
        <v>118918.79999999997</v>
      </c>
    </row>
    <row r="30" spans="1:5" ht="12.75">
      <c r="A30" s="42"/>
      <c r="B30" s="16"/>
      <c r="C30" s="15"/>
      <c r="D30" s="14"/>
      <c r="E30" s="17"/>
    </row>
    <row r="31" spans="1:5" ht="12.75">
      <c r="A31" s="42"/>
      <c r="B31" s="16"/>
      <c r="C31" s="15"/>
      <c r="D31" s="22"/>
      <c r="E31" s="17"/>
    </row>
    <row r="32" spans="1:5" ht="12.75">
      <c r="A32" s="42"/>
      <c r="B32" s="45" t="s">
        <v>67</v>
      </c>
      <c r="C32" s="44"/>
      <c r="D32" s="43"/>
      <c r="E32" s="17"/>
    </row>
    <row r="33" spans="1:5" ht="12.75">
      <c r="A33" s="32"/>
      <c r="B33" s="46" t="s">
        <v>60</v>
      </c>
      <c r="C33" s="33" t="s">
        <v>9</v>
      </c>
      <c r="D33" s="13"/>
      <c r="E33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H16" sqref="H16"/>
    </sheetView>
  </sheetViews>
  <sheetFormatPr defaultColWidth="9.00390625" defaultRowHeight="12.75"/>
  <cols>
    <col min="2" max="2" width="32.75390625" style="0" customWidth="1"/>
    <col min="3" max="3" width="11.00390625" style="0" customWidth="1"/>
    <col min="4" max="4" width="13.00390625" style="0" customWidth="1"/>
    <col min="5" max="5" width="18.25390625" style="0" customWidth="1"/>
  </cols>
  <sheetData>
    <row r="1" spans="1:5" ht="12.75" customHeight="1">
      <c r="A1" s="23"/>
      <c r="B1" s="7" t="s">
        <v>59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41">
        <v>893.8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11</v>
      </c>
      <c r="D3" s="4" t="s">
        <v>16</v>
      </c>
      <c r="E3" s="4"/>
    </row>
    <row r="4" spans="1:5" ht="12.75" customHeight="1">
      <c r="A4" s="24"/>
      <c r="B4" s="7" t="s">
        <v>11</v>
      </c>
      <c r="C4" s="21">
        <f>C2*C3*12</f>
        <v>117981.59999999999</v>
      </c>
      <c r="D4" s="6"/>
      <c r="E4" s="6"/>
    </row>
    <row r="5" spans="1:5" ht="12.75">
      <c r="A5" s="28"/>
      <c r="B5" s="7" t="s">
        <v>2</v>
      </c>
      <c r="C5" s="6" t="s">
        <v>32</v>
      </c>
      <c r="D5" s="6" t="s">
        <v>40</v>
      </c>
      <c r="E5" s="6" t="s">
        <v>38</v>
      </c>
    </row>
    <row r="6" spans="1:5" ht="12.75">
      <c r="A6" s="24">
        <v>1</v>
      </c>
      <c r="B6" s="7" t="s">
        <v>20</v>
      </c>
      <c r="C6" s="6"/>
      <c r="D6" s="6"/>
      <c r="E6" s="11">
        <f>E7</f>
        <v>23596.32</v>
      </c>
    </row>
    <row r="7" spans="1:5" ht="12.75">
      <c r="A7" s="23" t="s">
        <v>21</v>
      </c>
      <c r="B7" s="5" t="s">
        <v>34</v>
      </c>
      <c r="C7" s="36">
        <v>12</v>
      </c>
      <c r="D7" s="38">
        <f>C3*C2*20%</f>
        <v>1966.36</v>
      </c>
      <c r="E7" s="38">
        <f>C7*D7</f>
        <v>23596.32</v>
      </c>
    </row>
    <row r="8" spans="1:5" ht="12.75">
      <c r="A8" s="24">
        <v>2</v>
      </c>
      <c r="B8" s="7" t="s">
        <v>41</v>
      </c>
      <c r="C8" s="37"/>
      <c r="D8" s="39"/>
      <c r="E8" s="39">
        <f>SUM(E9:E22)</f>
        <v>35419.632</v>
      </c>
    </row>
    <row r="9" spans="1:5" ht="25.5">
      <c r="A9" s="29" t="s">
        <v>22</v>
      </c>
      <c r="B9" s="40" t="s">
        <v>54</v>
      </c>
      <c r="C9" s="36">
        <v>12</v>
      </c>
      <c r="D9" s="38">
        <f>C2*C3*2%</f>
        <v>196.636</v>
      </c>
      <c r="E9" s="38">
        <f aca="true" t="shared" si="0" ref="E9:E22">C9*D9</f>
        <v>2359.632</v>
      </c>
    </row>
    <row r="10" spans="1:5" ht="25.5">
      <c r="A10" s="23" t="s">
        <v>23</v>
      </c>
      <c r="B10" s="5" t="s">
        <v>45</v>
      </c>
      <c r="C10" s="36">
        <v>12</v>
      </c>
      <c r="D10" s="38">
        <v>500</v>
      </c>
      <c r="E10" s="38">
        <f t="shared" si="0"/>
        <v>6000</v>
      </c>
    </row>
    <row r="11" spans="1:5" ht="19.5" customHeight="1">
      <c r="A11" s="23" t="s">
        <v>24</v>
      </c>
      <c r="B11" s="5" t="s">
        <v>66</v>
      </c>
      <c r="C11" s="36">
        <v>12</v>
      </c>
      <c r="D11" s="38">
        <v>0</v>
      </c>
      <c r="E11" s="38">
        <f t="shared" si="0"/>
        <v>0</v>
      </c>
    </row>
    <row r="12" spans="1:5" ht="26.25">
      <c r="A12" s="29" t="s">
        <v>25</v>
      </c>
      <c r="B12" s="35" t="s">
        <v>49</v>
      </c>
      <c r="C12" s="36">
        <v>12</v>
      </c>
      <c r="D12" s="38">
        <v>330</v>
      </c>
      <c r="E12" s="38">
        <f t="shared" si="0"/>
        <v>3960</v>
      </c>
    </row>
    <row r="13" spans="1:5" ht="26.25">
      <c r="A13" s="29" t="s">
        <v>26</v>
      </c>
      <c r="B13" s="35" t="s">
        <v>64</v>
      </c>
      <c r="C13" s="36">
        <v>12</v>
      </c>
      <c r="D13" s="38">
        <v>400</v>
      </c>
      <c r="E13" s="38">
        <f t="shared" si="0"/>
        <v>4800</v>
      </c>
    </row>
    <row r="14" spans="1:5" ht="26.25">
      <c r="A14" s="29" t="s">
        <v>27</v>
      </c>
      <c r="B14" s="35" t="s">
        <v>65</v>
      </c>
      <c r="C14" s="36">
        <v>12</v>
      </c>
      <c r="D14" s="38">
        <v>400</v>
      </c>
      <c r="E14" s="38">
        <f t="shared" si="0"/>
        <v>4800</v>
      </c>
    </row>
    <row r="15" spans="1:5" ht="27.75" customHeight="1">
      <c r="A15" s="23" t="s">
        <v>28</v>
      </c>
      <c r="B15" s="35" t="s">
        <v>3</v>
      </c>
      <c r="C15" s="36">
        <v>6</v>
      </c>
      <c r="D15" s="38">
        <v>400</v>
      </c>
      <c r="E15" s="38">
        <f t="shared" si="0"/>
        <v>2400</v>
      </c>
    </row>
    <row r="16" spans="1:5" ht="25.5">
      <c r="A16" s="23" t="s">
        <v>44</v>
      </c>
      <c r="B16" s="35" t="s">
        <v>5</v>
      </c>
      <c r="C16" s="36">
        <v>2</v>
      </c>
      <c r="D16" s="38">
        <v>700</v>
      </c>
      <c r="E16" s="38">
        <f t="shared" si="0"/>
        <v>1400</v>
      </c>
    </row>
    <row r="17" spans="1:5" ht="25.5">
      <c r="A17" s="23" t="s">
        <v>46</v>
      </c>
      <c r="B17" s="35" t="s">
        <v>35</v>
      </c>
      <c r="C17" s="36">
        <v>1</v>
      </c>
      <c r="D17" s="38">
        <v>1600</v>
      </c>
      <c r="E17" s="38">
        <f t="shared" si="0"/>
        <v>1600</v>
      </c>
    </row>
    <row r="18" spans="1:5" ht="25.5" customHeight="1">
      <c r="A18" s="23" t="s">
        <v>47</v>
      </c>
      <c r="B18" s="35" t="s">
        <v>7</v>
      </c>
      <c r="C18" s="36">
        <v>1</v>
      </c>
      <c r="D18" s="38">
        <v>1500</v>
      </c>
      <c r="E18" s="38">
        <f t="shared" si="0"/>
        <v>1500</v>
      </c>
    </row>
    <row r="19" spans="1:5" ht="25.5">
      <c r="A19" s="23" t="s">
        <v>48</v>
      </c>
      <c r="B19" s="35" t="s">
        <v>8</v>
      </c>
      <c r="C19" s="36">
        <v>7</v>
      </c>
      <c r="D19" s="38">
        <v>600</v>
      </c>
      <c r="E19" s="38">
        <f t="shared" si="0"/>
        <v>4200</v>
      </c>
    </row>
    <row r="20" spans="1:5" ht="29.25" customHeight="1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ht="20.25" customHeight="1">
      <c r="A21" s="23" t="s">
        <v>61</v>
      </c>
      <c r="B21" s="35" t="s">
        <v>52</v>
      </c>
      <c r="C21" s="36"/>
      <c r="D21" s="38">
        <v>0</v>
      </c>
      <c r="E21" s="38">
        <f t="shared" si="0"/>
        <v>0</v>
      </c>
    </row>
    <row r="22" spans="1:5" ht="29.25" customHeight="1">
      <c r="A22" s="23" t="s">
        <v>63</v>
      </c>
      <c r="B22" s="35" t="s">
        <v>68</v>
      </c>
      <c r="C22" s="36">
        <v>12</v>
      </c>
      <c r="D22" s="38">
        <v>200</v>
      </c>
      <c r="E22" s="38">
        <f t="shared" si="0"/>
        <v>2400</v>
      </c>
    </row>
    <row r="23" spans="1:5" ht="12.75">
      <c r="A23" s="24">
        <v>3</v>
      </c>
      <c r="B23" s="7" t="s">
        <v>19</v>
      </c>
      <c r="C23" s="19"/>
      <c r="D23" s="11"/>
      <c r="E23" s="11">
        <f>C4-E6-E8</f>
        <v>58965.648</v>
      </c>
    </row>
    <row r="24" spans="1:5" ht="12.75">
      <c r="A24" s="24"/>
      <c r="B24" s="7"/>
      <c r="C24" s="19"/>
      <c r="D24" s="11"/>
      <c r="E24" s="11"/>
    </row>
    <row r="25" spans="1:5" ht="12.75">
      <c r="A25" s="24"/>
      <c r="B25" s="7"/>
      <c r="C25" s="19"/>
      <c r="D25" s="11"/>
      <c r="E25" s="11"/>
    </row>
    <row r="26" spans="1:5" ht="12.75">
      <c r="A26" s="24"/>
      <c r="B26" s="7"/>
      <c r="C26" s="19"/>
      <c r="D26" s="11"/>
      <c r="E26" s="11"/>
    </row>
    <row r="27" spans="1:5" ht="12.75">
      <c r="A27" s="24"/>
      <c r="B27" s="7"/>
      <c r="C27" s="19"/>
      <c r="D27" s="11"/>
      <c r="E27" s="11"/>
    </row>
    <row r="28" spans="1:5" ht="12.75">
      <c r="A28" s="24"/>
      <c r="B28" s="7"/>
      <c r="C28" s="19"/>
      <c r="D28" s="11"/>
      <c r="E28" s="11"/>
    </row>
    <row r="29" spans="1:5" ht="12.75">
      <c r="A29" s="23" t="s">
        <v>30</v>
      </c>
      <c r="B29" s="7" t="s">
        <v>42</v>
      </c>
      <c r="C29" s="8"/>
      <c r="D29" s="4"/>
      <c r="E29" s="11">
        <f>E6+E8+E23</f>
        <v>117981.6</v>
      </c>
    </row>
    <row r="30" spans="1:5" ht="12.75">
      <c r="A30" s="42"/>
      <c r="B30" s="16"/>
      <c r="C30" s="15"/>
      <c r="D30" s="14"/>
      <c r="E30" s="17"/>
    </row>
    <row r="31" spans="1:5" ht="12.75">
      <c r="A31" s="42"/>
      <c r="B31" s="16"/>
      <c r="C31" s="15"/>
      <c r="D31" s="22"/>
      <c r="E31" s="17"/>
    </row>
    <row r="32" spans="1:5" ht="12.75">
      <c r="A32" s="42"/>
      <c r="B32" s="45" t="s">
        <v>67</v>
      </c>
      <c r="C32" s="44"/>
      <c r="D32" s="43"/>
      <c r="E32" s="17"/>
    </row>
    <row r="33" spans="1:5" ht="12.75">
      <c r="A33" s="32"/>
      <c r="B33" s="46" t="s">
        <v>60</v>
      </c>
      <c r="C33" s="33" t="s">
        <v>9</v>
      </c>
      <c r="D33" s="13"/>
      <c r="E33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G15" sqref="G15"/>
    </sheetView>
  </sheetViews>
  <sheetFormatPr defaultColWidth="9.00390625" defaultRowHeight="12.75"/>
  <cols>
    <col min="2" max="2" width="32.75390625" style="0" customWidth="1"/>
    <col min="3" max="3" width="11.00390625" style="0" customWidth="1"/>
    <col min="4" max="4" width="13.00390625" style="0" customWidth="1"/>
    <col min="5" max="5" width="16.25390625" style="0" customWidth="1"/>
  </cols>
  <sheetData>
    <row r="1" spans="1:5" ht="12.75" customHeight="1">
      <c r="A1" s="23"/>
      <c r="B1" s="7" t="s">
        <v>62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18">
        <v>2208.1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10</v>
      </c>
      <c r="D3" s="4" t="s">
        <v>16</v>
      </c>
      <c r="E3" s="4"/>
    </row>
    <row r="4" spans="1:5" ht="12.75" customHeight="1">
      <c r="A4" s="24"/>
      <c r="B4" s="7" t="s">
        <v>11</v>
      </c>
      <c r="C4" s="21">
        <f>C2*C3*12</f>
        <v>264972</v>
      </c>
      <c r="D4" s="6"/>
      <c r="E4" s="6"/>
    </row>
    <row r="5" spans="1:5" ht="12.75">
      <c r="A5" s="28"/>
      <c r="B5" s="7" t="s">
        <v>2</v>
      </c>
      <c r="C5" s="6" t="s">
        <v>32</v>
      </c>
      <c r="D5" s="6" t="s">
        <v>40</v>
      </c>
      <c r="E5" s="6" t="s">
        <v>38</v>
      </c>
    </row>
    <row r="6" spans="1:5" ht="12.75">
      <c r="A6" s="24">
        <v>1</v>
      </c>
      <c r="B6" s="7" t="s">
        <v>20</v>
      </c>
      <c r="C6" s="6"/>
      <c r="D6" s="6"/>
      <c r="E6" s="11">
        <f>E7</f>
        <v>52735.200000000004</v>
      </c>
    </row>
    <row r="7" spans="1:5" ht="12.75">
      <c r="A7" s="23" t="s">
        <v>21</v>
      </c>
      <c r="B7" s="5" t="s">
        <v>34</v>
      </c>
      <c r="C7" s="36">
        <v>12</v>
      </c>
      <c r="D7" s="38">
        <v>4394.6</v>
      </c>
      <c r="E7" s="38">
        <f>C7*D7</f>
        <v>52735.200000000004</v>
      </c>
    </row>
    <row r="8" spans="1:5" ht="12.75">
      <c r="A8" s="24">
        <v>2</v>
      </c>
      <c r="B8" s="7" t="s">
        <v>41</v>
      </c>
      <c r="C8" s="37"/>
      <c r="D8" s="39"/>
      <c r="E8" s="39">
        <f>SUM(E9:E22)</f>
        <v>114799.44</v>
      </c>
    </row>
    <row r="9" spans="1:5" ht="25.5">
      <c r="A9" s="29" t="s">
        <v>22</v>
      </c>
      <c r="B9" s="40" t="s">
        <v>54</v>
      </c>
      <c r="C9" s="36">
        <v>12</v>
      </c>
      <c r="D9" s="38">
        <f>C2*C3*2%</f>
        <v>441.62</v>
      </c>
      <c r="E9" s="38">
        <f aca="true" t="shared" si="0" ref="E9:E22">C9*D9</f>
        <v>5299.4400000000005</v>
      </c>
    </row>
    <row r="10" spans="1:5" ht="12.75">
      <c r="A10" s="23" t="s">
        <v>23</v>
      </c>
      <c r="B10" s="5" t="s">
        <v>72</v>
      </c>
      <c r="C10" s="36">
        <v>12</v>
      </c>
      <c r="D10" s="38">
        <v>1200</v>
      </c>
      <c r="E10" s="38">
        <f t="shared" si="0"/>
        <v>14400</v>
      </c>
    </row>
    <row r="11" spans="1:5" ht="22.5" customHeight="1">
      <c r="A11" s="23" t="s">
        <v>24</v>
      </c>
      <c r="B11" s="5" t="s">
        <v>66</v>
      </c>
      <c r="C11" s="36">
        <v>7</v>
      </c>
      <c r="D11" s="38">
        <v>6000</v>
      </c>
      <c r="E11" s="38">
        <f t="shared" si="0"/>
        <v>42000</v>
      </c>
    </row>
    <row r="12" spans="1:5" ht="39">
      <c r="A12" s="29" t="s">
        <v>25</v>
      </c>
      <c r="B12" s="35" t="s">
        <v>73</v>
      </c>
      <c r="C12" s="36">
        <v>12</v>
      </c>
      <c r="D12" s="38">
        <v>1200</v>
      </c>
      <c r="E12" s="38">
        <f t="shared" si="0"/>
        <v>14400</v>
      </c>
    </row>
    <row r="13" spans="1:5" ht="26.25">
      <c r="A13" s="29" t="s">
        <v>26</v>
      </c>
      <c r="B13" s="35" t="s">
        <v>64</v>
      </c>
      <c r="C13" s="36">
        <v>12</v>
      </c>
      <c r="D13" s="38">
        <v>500</v>
      </c>
      <c r="E13" s="38">
        <f t="shared" si="0"/>
        <v>6000</v>
      </c>
    </row>
    <row r="14" spans="1:5" ht="31.5" customHeight="1">
      <c r="A14" s="29" t="s">
        <v>27</v>
      </c>
      <c r="B14" s="35" t="s">
        <v>65</v>
      </c>
      <c r="C14" s="36">
        <v>12</v>
      </c>
      <c r="D14" s="38">
        <v>500</v>
      </c>
      <c r="E14" s="38">
        <f t="shared" si="0"/>
        <v>6000</v>
      </c>
    </row>
    <row r="15" spans="1:5" ht="25.5">
      <c r="A15" s="23" t="s">
        <v>28</v>
      </c>
      <c r="B15" s="35" t="s">
        <v>3</v>
      </c>
      <c r="C15" s="36">
        <v>7</v>
      </c>
      <c r="D15" s="38">
        <v>500</v>
      </c>
      <c r="E15" s="38">
        <f t="shared" si="0"/>
        <v>3500</v>
      </c>
    </row>
    <row r="16" spans="1:5" ht="25.5">
      <c r="A16" s="23" t="s">
        <v>44</v>
      </c>
      <c r="B16" s="35" t="s">
        <v>5</v>
      </c>
      <c r="C16" s="36">
        <v>2</v>
      </c>
      <c r="D16" s="38">
        <v>1000</v>
      </c>
      <c r="E16" s="38">
        <f t="shared" si="0"/>
        <v>2000</v>
      </c>
    </row>
    <row r="17" spans="1:5" ht="25.5" customHeight="1">
      <c r="A17" s="23" t="s">
        <v>46</v>
      </c>
      <c r="B17" s="35" t="s">
        <v>35</v>
      </c>
      <c r="C17" s="36">
        <v>1</v>
      </c>
      <c r="D17" s="38">
        <f>1600+40*250</f>
        <v>11600</v>
      </c>
      <c r="E17" s="38">
        <f t="shared" si="0"/>
        <v>11600</v>
      </c>
    </row>
    <row r="18" spans="1:5" ht="25.5">
      <c r="A18" s="23" t="s">
        <v>47</v>
      </c>
      <c r="B18" s="35" t="s">
        <v>7</v>
      </c>
      <c r="C18" s="36">
        <v>1</v>
      </c>
      <c r="D18" s="38">
        <v>3000</v>
      </c>
      <c r="E18" s="38">
        <f t="shared" si="0"/>
        <v>3000</v>
      </c>
    </row>
    <row r="19" spans="1:5" ht="32.25" customHeight="1">
      <c r="A19" s="23" t="s">
        <v>48</v>
      </c>
      <c r="B19" s="35" t="s">
        <v>8</v>
      </c>
      <c r="C19" s="36">
        <v>7</v>
      </c>
      <c r="D19" s="38">
        <v>600</v>
      </c>
      <c r="E19" s="38">
        <f t="shared" si="0"/>
        <v>4200</v>
      </c>
    </row>
    <row r="20" spans="1:5" ht="25.5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ht="15.75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</row>
    <row r="22" spans="1:5" ht="24" customHeight="1">
      <c r="A22" s="23" t="s">
        <v>63</v>
      </c>
      <c r="B22" s="35" t="s">
        <v>68</v>
      </c>
      <c r="C22" s="36">
        <v>12</v>
      </c>
      <c r="D22" s="38">
        <v>200</v>
      </c>
      <c r="E22" s="38">
        <f t="shared" si="0"/>
        <v>2400</v>
      </c>
    </row>
    <row r="23" spans="1:5" ht="12.75">
      <c r="A23" s="24">
        <v>3</v>
      </c>
      <c r="B23" s="7" t="s">
        <v>19</v>
      </c>
      <c r="C23" s="19"/>
      <c r="D23" s="11"/>
      <c r="E23" s="11">
        <f>C4-E6-E8</f>
        <v>97437.35999999999</v>
      </c>
    </row>
    <row r="24" spans="1:5" ht="12.75" hidden="1">
      <c r="A24" s="24"/>
      <c r="B24" s="7"/>
      <c r="C24" s="19"/>
      <c r="D24" s="11"/>
      <c r="E24" s="11"/>
    </row>
    <row r="25" spans="1:5" ht="12.75" hidden="1">
      <c r="A25" s="24"/>
      <c r="B25" s="7"/>
      <c r="C25" s="19"/>
      <c r="D25" s="11"/>
      <c r="E25" s="11"/>
    </row>
    <row r="26" spans="1:5" ht="12.75" hidden="1">
      <c r="A26" s="24"/>
      <c r="B26" s="7"/>
      <c r="C26" s="19"/>
      <c r="D26" s="11"/>
      <c r="E26" s="11"/>
    </row>
    <row r="27" spans="1:5" ht="12.75" hidden="1">
      <c r="A27" s="24"/>
      <c r="B27" s="7"/>
      <c r="C27" s="19"/>
      <c r="D27" s="11"/>
      <c r="E27" s="11"/>
    </row>
    <row r="28" spans="1:5" ht="12.75" hidden="1">
      <c r="A28" s="24"/>
      <c r="B28" s="7"/>
      <c r="C28" s="19"/>
      <c r="D28" s="11"/>
      <c r="E28" s="11"/>
    </row>
    <row r="29" spans="1:5" ht="12.75">
      <c r="A29" s="23" t="s">
        <v>30</v>
      </c>
      <c r="B29" s="7" t="s">
        <v>42</v>
      </c>
      <c r="C29" s="8"/>
      <c r="D29" s="4"/>
      <c r="E29" s="11">
        <f>E6+E8+E23</f>
        <v>264972</v>
      </c>
    </row>
    <row r="32" spans="2:4" ht="12.75">
      <c r="B32" s="45" t="s">
        <v>67</v>
      </c>
      <c r="C32" s="44"/>
      <c r="D32" s="43"/>
    </row>
    <row r="33" spans="2:4" ht="12.75">
      <c r="B33" s="46" t="s">
        <v>60</v>
      </c>
      <c r="C33" s="33" t="s">
        <v>9</v>
      </c>
      <c r="D33" s="13"/>
    </row>
    <row r="34" spans="1:2" ht="12.75">
      <c r="A34" s="32"/>
      <c r="B34" s="1"/>
    </row>
    <row r="35" spans="1:2" ht="12.75">
      <c r="A35" s="13"/>
      <c r="B35" s="1"/>
    </row>
    <row r="36" spans="1:2" ht="12.75">
      <c r="A36" s="13"/>
      <c r="B36" s="1"/>
    </row>
    <row r="37" spans="1:2" ht="12.75">
      <c r="A37" s="13"/>
      <c r="B37" s="1"/>
    </row>
    <row r="38" spans="1:2" ht="12.75">
      <c r="A38" s="13"/>
      <c r="B38" s="1"/>
    </row>
    <row r="39" spans="1:2" ht="12.75">
      <c r="A39" s="13"/>
      <c r="B39" s="1"/>
    </row>
    <row r="40" spans="1:2" ht="12.75">
      <c r="A40" s="13"/>
      <c r="B40" s="1"/>
    </row>
    <row r="41" spans="1:2" ht="12.75">
      <c r="A41" s="13"/>
      <c r="B41" s="1"/>
    </row>
    <row r="42" spans="1:2" ht="12.75">
      <c r="A42" s="13"/>
      <c r="B42" s="1"/>
    </row>
    <row r="43" spans="1:2" ht="12.75">
      <c r="A43" s="13"/>
      <c r="B43" s="1"/>
    </row>
    <row r="44" spans="1:2" ht="12.75">
      <c r="A44" s="13"/>
      <c r="B44" s="1"/>
    </row>
    <row r="45" spans="1:2" ht="12.75">
      <c r="A45" s="13"/>
      <c r="B45" s="1"/>
    </row>
    <row r="46" spans="1:2" ht="12.75">
      <c r="A46" s="13"/>
      <c r="B46" s="1"/>
    </row>
    <row r="47" spans="1:2" ht="12.75">
      <c r="A47" s="13"/>
      <c r="B47" s="1"/>
    </row>
    <row r="48" spans="1:2" ht="12.75">
      <c r="A48" s="13"/>
      <c r="B48" s="1"/>
    </row>
    <row r="49" spans="1:2" ht="12.75">
      <c r="A49" s="13"/>
      <c r="B49" s="1"/>
    </row>
    <row r="50" spans="1:2" ht="12.75">
      <c r="A50" s="13"/>
      <c r="B50" s="1"/>
    </row>
    <row r="51" spans="1:2" ht="12.75">
      <c r="A51" s="13"/>
      <c r="B51" s="1"/>
    </row>
    <row r="52" spans="1:2" ht="12.75">
      <c r="A52" s="13"/>
      <c r="B52" s="1"/>
    </row>
    <row r="53" spans="1:2" ht="12.75">
      <c r="A53" s="13"/>
      <c r="B53" s="1"/>
    </row>
    <row r="54" spans="1:2" ht="12.75">
      <c r="A54" s="13"/>
      <c r="B54" s="1"/>
    </row>
    <row r="55" spans="1:2" ht="12.75">
      <c r="A55" s="13"/>
      <c r="B55" s="1"/>
    </row>
    <row r="56" spans="1:2" ht="12.75">
      <c r="A56" s="13"/>
      <c r="B56" s="1"/>
    </row>
    <row r="57" spans="1:2" ht="12.75">
      <c r="A57" s="13"/>
      <c r="B57" s="1"/>
    </row>
    <row r="58" spans="1:2" ht="12.75">
      <c r="A58" s="13"/>
      <c r="B58" s="1"/>
    </row>
    <row r="59" spans="1:2" ht="12.75">
      <c r="A59" s="13"/>
      <c r="B59" s="1"/>
    </row>
    <row r="60" spans="1:2" ht="12.75">
      <c r="A60" s="13"/>
      <c r="B60" s="1"/>
    </row>
    <row r="61" spans="1:2" ht="12.75">
      <c r="A61" s="13"/>
      <c r="B61" s="1"/>
    </row>
    <row r="62" spans="1:2" ht="12.75">
      <c r="A62" s="13"/>
      <c r="B62" s="1"/>
    </row>
    <row r="63" spans="1:2" ht="12.75">
      <c r="A63" s="13"/>
      <c r="B63" s="1"/>
    </row>
    <row r="64" spans="1:2" ht="12.75">
      <c r="A64" s="13"/>
      <c r="B64" s="1"/>
    </row>
    <row r="65" spans="1:2" ht="12.75">
      <c r="A65" s="13"/>
      <c r="B65" s="1"/>
    </row>
    <row r="66" spans="1:2" ht="12.75">
      <c r="A66" s="13"/>
      <c r="B66" s="1"/>
    </row>
    <row r="67" spans="1:2" ht="12.75">
      <c r="A67" s="13"/>
      <c r="B67" s="1"/>
    </row>
    <row r="68" spans="1:2" ht="12.75">
      <c r="A68" s="13"/>
      <c r="B6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I14" sqref="I14"/>
    </sheetView>
  </sheetViews>
  <sheetFormatPr defaultColWidth="9.00390625" defaultRowHeight="12.75"/>
  <cols>
    <col min="1" max="1" width="5.875" style="13" customWidth="1"/>
    <col min="2" max="2" width="32.375" style="1" customWidth="1"/>
    <col min="3" max="3" width="11.375" style="0" customWidth="1"/>
    <col min="4" max="4" width="12.875" style="0" customWidth="1"/>
    <col min="5" max="5" width="19.00390625" style="0" customWidth="1"/>
  </cols>
  <sheetData>
    <row r="1" spans="1:5" ht="12.75" customHeight="1">
      <c r="A1" s="27"/>
      <c r="B1" s="7" t="s">
        <v>43</v>
      </c>
      <c r="C1" s="18"/>
      <c r="D1" s="4" t="s">
        <v>15</v>
      </c>
      <c r="E1" s="4"/>
    </row>
    <row r="2" spans="1:5" ht="12.75" customHeight="1">
      <c r="A2" s="27"/>
      <c r="B2" s="5" t="s">
        <v>0</v>
      </c>
      <c r="C2" s="18">
        <v>851.3</v>
      </c>
      <c r="D2" s="4" t="s">
        <v>10</v>
      </c>
      <c r="E2" s="4"/>
    </row>
    <row r="3" spans="1:5" ht="12.75" customHeight="1">
      <c r="A3" s="27"/>
      <c r="B3" s="5" t="s">
        <v>1</v>
      </c>
      <c r="C3" s="18">
        <v>11</v>
      </c>
      <c r="D3" s="4" t="s">
        <v>16</v>
      </c>
      <c r="E3" s="4"/>
    </row>
    <row r="4" spans="1:5" s="3" customFormat="1" ht="12.75" customHeight="1">
      <c r="A4" s="28"/>
      <c r="B4" s="7" t="s">
        <v>11</v>
      </c>
      <c r="C4" s="21">
        <f>C2*C3*12</f>
        <v>112371.59999999999</v>
      </c>
      <c r="D4" s="6"/>
      <c r="E4" s="6"/>
    </row>
    <row r="5" spans="1:5" s="3" customFormat="1" ht="20.25" customHeight="1">
      <c r="A5" s="28"/>
      <c r="B5" s="7" t="s">
        <v>2</v>
      </c>
      <c r="C5" s="6" t="s">
        <v>4</v>
      </c>
      <c r="D5" s="6" t="s">
        <v>12</v>
      </c>
      <c r="E5" s="6" t="s">
        <v>13</v>
      </c>
    </row>
    <row r="6" spans="1:5" ht="25.5" customHeight="1">
      <c r="A6" s="24">
        <v>1</v>
      </c>
      <c r="B6" s="7" t="s">
        <v>20</v>
      </c>
      <c r="C6" s="6"/>
      <c r="D6" s="6"/>
      <c r="E6" s="11">
        <f>E7</f>
        <v>22474.32</v>
      </c>
    </row>
    <row r="7" spans="1:5" ht="25.5" customHeight="1">
      <c r="A7" s="23" t="s">
        <v>21</v>
      </c>
      <c r="B7" s="5" t="s">
        <v>34</v>
      </c>
      <c r="C7" s="8">
        <v>12</v>
      </c>
      <c r="D7" s="9">
        <f>C2*C3*20%</f>
        <v>1872.86</v>
      </c>
      <c r="E7" s="9">
        <f>C7*D7</f>
        <v>22474.32</v>
      </c>
    </row>
    <row r="8" spans="1:5" s="3" customFormat="1" ht="25.5" customHeight="1">
      <c r="A8" s="24">
        <v>2</v>
      </c>
      <c r="B8" s="7" t="s">
        <v>41</v>
      </c>
      <c r="C8" s="19"/>
      <c r="D8" s="11"/>
      <c r="E8" s="11">
        <f>SUM(E9:E22)</f>
        <v>49367.432</v>
      </c>
    </row>
    <row r="9" spans="1:5" ht="41.25" customHeight="1">
      <c r="A9" s="29" t="s">
        <v>22</v>
      </c>
      <c r="B9" s="40" t="s">
        <v>54</v>
      </c>
      <c r="C9" s="8">
        <v>12</v>
      </c>
      <c r="D9" s="9">
        <f>C2*C3*2%</f>
        <v>187.286</v>
      </c>
      <c r="E9" s="9">
        <f aca="true" t="shared" si="0" ref="E9:E22">C9*D9</f>
        <v>2247.432</v>
      </c>
    </row>
    <row r="10" spans="1:5" ht="25.5" customHeight="1">
      <c r="A10" s="23" t="s">
        <v>23</v>
      </c>
      <c r="B10" s="5" t="s">
        <v>45</v>
      </c>
      <c r="C10" s="8">
        <v>12</v>
      </c>
      <c r="D10" s="9">
        <v>500</v>
      </c>
      <c r="E10" s="9">
        <f t="shared" si="0"/>
        <v>6000</v>
      </c>
    </row>
    <row r="11" spans="1:5" ht="25.5" customHeight="1">
      <c r="A11" s="23" t="s">
        <v>24</v>
      </c>
      <c r="B11" s="5" t="s">
        <v>66</v>
      </c>
      <c r="C11" s="36">
        <v>12</v>
      </c>
      <c r="D11" s="38">
        <v>580</v>
      </c>
      <c r="E11" s="38">
        <f t="shared" si="0"/>
        <v>6960</v>
      </c>
    </row>
    <row r="12" spans="1:5" ht="25.5" customHeight="1">
      <c r="A12" s="29" t="s">
        <v>25</v>
      </c>
      <c r="B12" s="35" t="s">
        <v>49</v>
      </c>
      <c r="C12" s="36">
        <v>12</v>
      </c>
      <c r="D12" s="38">
        <v>330</v>
      </c>
      <c r="E12" s="38">
        <f t="shared" si="0"/>
        <v>3960</v>
      </c>
    </row>
    <row r="13" spans="1:5" ht="25.5" customHeight="1">
      <c r="A13" s="29" t="s">
        <v>26</v>
      </c>
      <c r="B13" s="35" t="s">
        <v>64</v>
      </c>
      <c r="C13" s="36">
        <v>12</v>
      </c>
      <c r="D13" s="38">
        <v>500</v>
      </c>
      <c r="E13" s="38">
        <f t="shared" si="0"/>
        <v>6000</v>
      </c>
    </row>
    <row r="14" spans="1:5" ht="25.5" customHeight="1">
      <c r="A14" s="29" t="s">
        <v>27</v>
      </c>
      <c r="B14" s="35" t="s">
        <v>65</v>
      </c>
      <c r="C14" s="36">
        <v>12</v>
      </c>
      <c r="D14" s="38">
        <v>0</v>
      </c>
      <c r="E14" s="38">
        <f t="shared" si="0"/>
        <v>0</v>
      </c>
    </row>
    <row r="15" spans="1:5" ht="25.5" customHeight="1">
      <c r="A15" s="23" t="s">
        <v>28</v>
      </c>
      <c r="B15" s="35" t="s">
        <v>3</v>
      </c>
      <c r="C15" s="36">
        <v>6</v>
      </c>
      <c r="D15" s="38">
        <v>500</v>
      </c>
      <c r="E15" s="38">
        <f t="shared" si="0"/>
        <v>3000</v>
      </c>
    </row>
    <row r="16" spans="1:5" ht="27" customHeight="1">
      <c r="A16" s="23" t="s">
        <v>44</v>
      </c>
      <c r="B16" s="35" t="s">
        <v>5</v>
      </c>
      <c r="C16" s="36">
        <v>2</v>
      </c>
      <c r="D16" s="38">
        <v>700</v>
      </c>
      <c r="E16" s="38">
        <f t="shared" si="0"/>
        <v>1400</v>
      </c>
    </row>
    <row r="17" spans="1:5" ht="27" customHeight="1">
      <c r="A17" s="23" t="s">
        <v>46</v>
      </c>
      <c r="B17" s="35" t="s">
        <v>35</v>
      </c>
      <c r="C17" s="36">
        <v>1</v>
      </c>
      <c r="D17" s="38">
        <f>1600+18*200</f>
        <v>5200</v>
      </c>
      <c r="E17" s="38">
        <f t="shared" si="0"/>
        <v>5200</v>
      </c>
    </row>
    <row r="18" spans="1:5" ht="27" customHeight="1">
      <c r="A18" s="23" t="s">
        <v>47</v>
      </c>
      <c r="B18" s="35" t="s">
        <v>7</v>
      </c>
      <c r="C18" s="36">
        <v>1</v>
      </c>
      <c r="D18" s="38">
        <v>2000</v>
      </c>
      <c r="E18" s="38">
        <f t="shared" si="0"/>
        <v>2000</v>
      </c>
    </row>
    <row r="19" spans="1:5" ht="25.5" customHeight="1">
      <c r="A19" s="23" t="s">
        <v>48</v>
      </c>
      <c r="B19" s="35" t="s">
        <v>8</v>
      </c>
      <c r="C19" s="36">
        <v>7</v>
      </c>
      <c r="D19" s="38">
        <v>600</v>
      </c>
      <c r="E19" s="38">
        <f t="shared" si="0"/>
        <v>4200</v>
      </c>
    </row>
    <row r="20" spans="1:5" ht="25.5" customHeight="1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ht="25.5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</row>
    <row r="22" spans="1:5" s="3" customFormat="1" ht="46.5" customHeight="1">
      <c r="A22" s="23" t="s">
        <v>63</v>
      </c>
      <c r="B22" s="35" t="s">
        <v>75</v>
      </c>
      <c r="C22" s="36">
        <v>12</v>
      </c>
      <c r="D22" s="38">
        <v>700</v>
      </c>
      <c r="E22" s="38">
        <f t="shared" si="0"/>
        <v>8400</v>
      </c>
    </row>
    <row r="23" spans="1:5" ht="12" customHeight="1">
      <c r="A23" s="24">
        <v>3</v>
      </c>
      <c r="B23" s="7" t="s">
        <v>19</v>
      </c>
      <c r="C23" s="19"/>
      <c r="D23" s="11"/>
      <c r="E23" s="11">
        <f>C4-E6-E8</f>
        <v>40529.848</v>
      </c>
    </row>
    <row r="24" spans="1:5" ht="12" customHeight="1">
      <c r="A24" s="24"/>
      <c r="B24" s="7"/>
      <c r="C24" s="19"/>
      <c r="D24" s="11"/>
      <c r="E24" s="11"/>
    </row>
    <row r="25" spans="1:5" ht="12" customHeight="1">
      <c r="A25" s="24"/>
      <c r="B25" s="7"/>
      <c r="C25" s="19"/>
      <c r="D25" s="11"/>
      <c r="E25" s="11"/>
    </row>
    <row r="26" spans="1:5" ht="12" customHeight="1">
      <c r="A26" s="24"/>
      <c r="B26" s="7"/>
      <c r="C26" s="19"/>
      <c r="D26" s="11"/>
      <c r="E26" s="11"/>
    </row>
    <row r="27" spans="1:7" ht="12.75">
      <c r="A27" s="24"/>
      <c r="B27" s="7"/>
      <c r="C27" s="19"/>
      <c r="D27" s="11"/>
      <c r="E27" s="11"/>
      <c r="G27" s="2"/>
    </row>
    <row r="28" spans="1:5" ht="12.75">
      <c r="A28" s="24"/>
      <c r="B28" s="7"/>
      <c r="C28" s="19"/>
      <c r="D28" s="11"/>
      <c r="E28" s="11"/>
    </row>
    <row r="29" spans="1:5" s="12" customFormat="1" ht="13.5" customHeight="1">
      <c r="A29" s="23" t="s">
        <v>30</v>
      </c>
      <c r="B29" s="7" t="s">
        <v>42</v>
      </c>
      <c r="C29" s="8"/>
      <c r="D29" s="4"/>
      <c r="E29" s="11">
        <f>E6+E8+E23</f>
        <v>112371.6</v>
      </c>
    </row>
    <row r="30" spans="1:2" ht="12.75">
      <c r="A30"/>
      <c r="B30"/>
    </row>
    <row r="31" spans="1:2" ht="12.75">
      <c r="A31"/>
      <c r="B31"/>
    </row>
    <row r="32" spans="1:4" ht="12.75">
      <c r="A32"/>
      <c r="B32" s="45" t="s">
        <v>67</v>
      </c>
      <c r="C32" s="44"/>
      <c r="D32" s="43"/>
    </row>
    <row r="33" spans="1:4" ht="12.75">
      <c r="A33"/>
      <c r="B33" s="46" t="s">
        <v>60</v>
      </c>
      <c r="C33" s="33" t="s">
        <v>9</v>
      </c>
      <c r="D33" s="13"/>
    </row>
    <row r="34" ht="12.75">
      <c r="A34" s="32"/>
    </row>
  </sheetData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I14" sqref="I14"/>
    </sheetView>
  </sheetViews>
  <sheetFormatPr defaultColWidth="9.00390625" defaultRowHeight="12.75"/>
  <cols>
    <col min="2" max="2" width="31.375" style="0" customWidth="1"/>
    <col min="3" max="3" width="11.25390625" style="0" customWidth="1"/>
    <col min="4" max="4" width="13.00390625" style="0" customWidth="1"/>
    <col min="5" max="5" width="18.25390625" style="0" customWidth="1"/>
  </cols>
  <sheetData>
    <row r="1" spans="1:5" ht="12.75" customHeight="1">
      <c r="A1" s="23"/>
      <c r="B1" s="7" t="s">
        <v>69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18">
        <v>2175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10</v>
      </c>
      <c r="D3" s="4" t="s">
        <v>16</v>
      </c>
      <c r="E3" s="4"/>
    </row>
    <row r="4" spans="1:5" ht="12.75" customHeight="1">
      <c r="A4" s="24"/>
      <c r="B4" s="7" t="s">
        <v>11</v>
      </c>
      <c r="C4" s="21">
        <f>C2*C3*12</f>
        <v>261000</v>
      </c>
      <c r="D4" s="6"/>
      <c r="E4" s="6"/>
    </row>
    <row r="5" spans="1:5" ht="12.75">
      <c r="A5" s="28"/>
      <c r="B5" s="7" t="s">
        <v>2</v>
      </c>
      <c r="C5" s="6" t="s">
        <v>32</v>
      </c>
      <c r="D5" s="6" t="s">
        <v>40</v>
      </c>
      <c r="E5" s="6" t="s">
        <v>38</v>
      </c>
    </row>
    <row r="6" spans="1:5" ht="12.75">
      <c r="A6" s="24">
        <v>1</v>
      </c>
      <c r="B6" s="7" t="s">
        <v>20</v>
      </c>
      <c r="C6" s="6"/>
      <c r="D6" s="6"/>
      <c r="E6" s="11">
        <f>E7</f>
        <v>52200</v>
      </c>
    </row>
    <row r="7" spans="1:5" ht="12.75">
      <c r="A7" s="23" t="s">
        <v>21</v>
      </c>
      <c r="B7" s="5" t="s">
        <v>34</v>
      </c>
      <c r="C7" s="36">
        <v>12</v>
      </c>
      <c r="D7" s="38">
        <f>C3*C2*20%</f>
        <v>4350</v>
      </c>
      <c r="E7" s="38">
        <f>C7*D7</f>
        <v>52200</v>
      </c>
    </row>
    <row r="8" spans="1:5" ht="12.75">
      <c r="A8" s="24">
        <v>2</v>
      </c>
      <c r="B8" s="7" t="s">
        <v>41</v>
      </c>
      <c r="C8" s="37"/>
      <c r="D8" s="39"/>
      <c r="E8" s="39">
        <f>SUM(E9:E22)</f>
        <v>152020</v>
      </c>
    </row>
    <row r="9" spans="1:5" ht="25.5">
      <c r="A9" s="29" t="s">
        <v>22</v>
      </c>
      <c r="B9" s="40" t="s">
        <v>54</v>
      </c>
      <c r="C9" s="36">
        <v>12</v>
      </c>
      <c r="D9" s="38">
        <f>C2*C3*2%</f>
        <v>435</v>
      </c>
      <c r="E9" s="38">
        <f aca="true" t="shared" si="0" ref="E9:E22">C9*D9</f>
        <v>5220</v>
      </c>
    </row>
    <row r="10" spans="1:5" ht="25.5">
      <c r="A10" s="23" t="s">
        <v>23</v>
      </c>
      <c r="B10" s="5" t="s">
        <v>45</v>
      </c>
      <c r="C10" s="36">
        <v>12</v>
      </c>
      <c r="D10" s="38">
        <v>1200</v>
      </c>
      <c r="E10" s="38">
        <f t="shared" si="0"/>
        <v>14400</v>
      </c>
    </row>
    <row r="11" spans="1:5" ht="22.5" customHeight="1">
      <c r="A11" s="23" t="s">
        <v>24</v>
      </c>
      <c r="B11" s="5" t="s">
        <v>66</v>
      </c>
      <c r="C11" s="36">
        <v>12</v>
      </c>
      <c r="D11" s="38">
        <v>6600</v>
      </c>
      <c r="E11" s="38">
        <f t="shared" si="0"/>
        <v>79200</v>
      </c>
    </row>
    <row r="12" spans="1:5" ht="26.25">
      <c r="A12" s="29" t="s">
        <v>25</v>
      </c>
      <c r="B12" s="35" t="s">
        <v>49</v>
      </c>
      <c r="C12" s="36">
        <v>12</v>
      </c>
      <c r="D12" s="38">
        <v>1000</v>
      </c>
      <c r="E12" s="38">
        <f t="shared" si="0"/>
        <v>12000</v>
      </c>
    </row>
    <row r="13" spans="1:5" ht="26.25">
      <c r="A13" s="29" t="s">
        <v>26</v>
      </c>
      <c r="B13" s="35" t="s">
        <v>64</v>
      </c>
      <c r="C13" s="36">
        <v>12</v>
      </c>
      <c r="D13" s="38">
        <v>500</v>
      </c>
      <c r="E13" s="38">
        <f t="shared" si="0"/>
        <v>6000</v>
      </c>
    </row>
    <row r="14" spans="1:5" ht="31.5" customHeight="1">
      <c r="A14" s="29" t="s">
        <v>27</v>
      </c>
      <c r="B14" s="35" t="s">
        <v>65</v>
      </c>
      <c r="C14" s="36">
        <v>12</v>
      </c>
      <c r="D14" s="38">
        <v>500</v>
      </c>
      <c r="E14" s="38">
        <f t="shared" si="0"/>
        <v>6000</v>
      </c>
    </row>
    <row r="15" spans="1:5" ht="25.5">
      <c r="A15" s="23" t="s">
        <v>28</v>
      </c>
      <c r="B15" s="35" t="s">
        <v>3</v>
      </c>
      <c r="C15" s="36">
        <v>12</v>
      </c>
      <c r="D15" s="38">
        <v>500</v>
      </c>
      <c r="E15" s="38">
        <f t="shared" si="0"/>
        <v>6000</v>
      </c>
    </row>
    <row r="16" spans="1:5" ht="25.5">
      <c r="A16" s="23" t="s">
        <v>44</v>
      </c>
      <c r="B16" s="35" t="s">
        <v>5</v>
      </c>
      <c r="C16" s="36">
        <v>2</v>
      </c>
      <c r="D16" s="38">
        <v>1000</v>
      </c>
      <c r="E16" s="38">
        <f t="shared" si="0"/>
        <v>2000</v>
      </c>
    </row>
    <row r="17" spans="1:5" ht="25.5" customHeight="1">
      <c r="A17" s="23" t="s">
        <v>46</v>
      </c>
      <c r="B17" s="35" t="s">
        <v>35</v>
      </c>
      <c r="C17" s="36">
        <v>1</v>
      </c>
      <c r="D17" s="38">
        <f>1600+40*250</f>
        <v>11600</v>
      </c>
      <c r="E17" s="38">
        <f t="shared" si="0"/>
        <v>11600</v>
      </c>
    </row>
    <row r="18" spans="1:5" ht="25.5">
      <c r="A18" s="23" t="s">
        <v>47</v>
      </c>
      <c r="B18" s="35" t="s">
        <v>7</v>
      </c>
      <c r="C18" s="36">
        <v>1</v>
      </c>
      <c r="D18" s="38">
        <v>3000</v>
      </c>
      <c r="E18" s="38">
        <f t="shared" si="0"/>
        <v>3000</v>
      </c>
    </row>
    <row r="19" spans="1:5" ht="32.25" customHeight="1">
      <c r="A19" s="23" t="s">
        <v>48</v>
      </c>
      <c r="B19" s="35" t="s">
        <v>8</v>
      </c>
      <c r="C19" s="36">
        <v>7</v>
      </c>
      <c r="D19" s="38">
        <v>600</v>
      </c>
      <c r="E19" s="38">
        <f t="shared" si="0"/>
        <v>4200</v>
      </c>
    </row>
    <row r="20" spans="1:5" ht="25.5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ht="15.75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</row>
    <row r="22" spans="1:5" ht="24" customHeight="1">
      <c r="A22" s="23" t="s">
        <v>63</v>
      </c>
      <c r="B22" s="35" t="s">
        <v>68</v>
      </c>
      <c r="C22" s="36">
        <v>12</v>
      </c>
      <c r="D22" s="38">
        <v>200</v>
      </c>
      <c r="E22" s="38">
        <f t="shared" si="0"/>
        <v>2400</v>
      </c>
    </row>
    <row r="23" spans="1:5" ht="12.75">
      <c r="A23" s="24">
        <v>3</v>
      </c>
      <c r="B23" s="7" t="s">
        <v>19</v>
      </c>
      <c r="C23" s="19"/>
      <c r="D23" s="11"/>
      <c r="E23" s="11">
        <f>C4-E6-E8</f>
        <v>56780</v>
      </c>
    </row>
    <row r="24" spans="1:5" ht="12.75" hidden="1">
      <c r="A24" s="24"/>
      <c r="B24" s="7"/>
      <c r="C24" s="19"/>
      <c r="D24" s="11"/>
      <c r="E24" s="11"/>
    </row>
    <row r="25" spans="1:5" ht="12.75" hidden="1">
      <c r="A25" s="24"/>
      <c r="B25" s="7"/>
      <c r="C25" s="19"/>
      <c r="D25" s="11"/>
      <c r="E25" s="11"/>
    </row>
    <row r="26" spans="1:5" ht="12.75" hidden="1">
      <c r="A26" s="24"/>
      <c r="B26" s="7"/>
      <c r="C26" s="19"/>
      <c r="D26" s="11"/>
      <c r="E26" s="11"/>
    </row>
    <row r="27" spans="1:5" ht="12.75" hidden="1">
      <c r="A27" s="24"/>
      <c r="B27" s="7"/>
      <c r="C27" s="19"/>
      <c r="D27" s="11"/>
      <c r="E27" s="11"/>
    </row>
    <row r="28" spans="1:5" ht="12.75" hidden="1">
      <c r="A28" s="24"/>
      <c r="B28" s="7"/>
      <c r="C28" s="19"/>
      <c r="D28" s="11"/>
      <c r="E28" s="11"/>
    </row>
    <row r="29" spans="1:5" ht="12.75">
      <c r="A29" s="23" t="s">
        <v>30</v>
      </c>
      <c r="B29" s="7" t="s">
        <v>42</v>
      </c>
      <c r="C29" s="8"/>
      <c r="D29" s="4"/>
      <c r="E29" s="11">
        <f>E6+E8+E23</f>
        <v>261000</v>
      </c>
    </row>
    <row r="32" spans="2:4" ht="12.75">
      <c r="B32" s="45" t="s">
        <v>67</v>
      </c>
      <c r="C32" s="44"/>
      <c r="D32" s="43"/>
    </row>
    <row r="33" spans="2:4" ht="12.75">
      <c r="B33" s="46" t="s">
        <v>60</v>
      </c>
      <c r="C33" s="33" t="s">
        <v>9</v>
      </c>
      <c r="D33" s="13"/>
    </row>
    <row r="34" spans="1:2" ht="12.75">
      <c r="A34" s="32"/>
      <c r="B34" s="1"/>
    </row>
    <row r="35" spans="1:2" ht="12.75">
      <c r="A35" s="13"/>
      <c r="B35" s="1"/>
    </row>
    <row r="36" spans="1:2" ht="12.75">
      <c r="A36" s="13"/>
      <c r="B36" s="1"/>
    </row>
    <row r="37" spans="1:2" ht="12.75">
      <c r="A37" s="13"/>
      <c r="B37" s="1"/>
    </row>
    <row r="38" spans="1:2" ht="12.75">
      <c r="A38" s="13"/>
      <c r="B38" s="1"/>
    </row>
    <row r="39" spans="1:2" ht="12.75">
      <c r="A39" s="13"/>
      <c r="B39" s="1"/>
    </row>
    <row r="40" spans="1:2" ht="12.75">
      <c r="A40" s="13"/>
      <c r="B40" s="1"/>
    </row>
    <row r="41" spans="1:2" ht="12.75">
      <c r="A41" s="13"/>
      <c r="B41" s="1"/>
    </row>
    <row r="42" spans="1:2" ht="12.75">
      <c r="A42" s="13"/>
      <c r="B42" s="1"/>
    </row>
    <row r="43" spans="1:2" ht="12.75">
      <c r="A43" s="13"/>
      <c r="B43" s="1"/>
    </row>
    <row r="44" spans="1:2" ht="12.75">
      <c r="A44" s="13"/>
      <c r="B44" s="1"/>
    </row>
    <row r="45" spans="1:2" ht="12.75">
      <c r="A45" s="13"/>
      <c r="B45" s="1"/>
    </row>
    <row r="46" spans="1:2" ht="12.75">
      <c r="A46" s="13"/>
      <c r="B46" s="1"/>
    </row>
    <row r="47" spans="1:2" ht="12.75">
      <c r="A47" s="13"/>
      <c r="B47" s="1"/>
    </row>
    <row r="48" spans="1:2" ht="12.75">
      <c r="A48" s="13"/>
      <c r="B48" s="1"/>
    </row>
    <row r="49" spans="1:2" ht="12.75">
      <c r="A49" s="13"/>
      <c r="B49" s="1"/>
    </row>
    <row r="50" spans="1:2" ht="12.75">
      <c r="A50" s="13"/>
      <c r="B50" s="1"/>
    </row>
    <row r="51" spans="1:2" ht="12.75">
      <c r="A51" s="13"/>
      <c r="B51" s="1"/>
    </row>
    <row r="52" spans="1:2" ht="12.75">
      <c r="A52" s="13"/>
      <c r="B52" s="1"/>
    </row>
    <row r="53" spans="1:2" ht="12.75">
      <c r="A53" s="13"/>
      <c r="B53" s="1"/>
    </row>
    <row r="54" spans="1:2" ht="12.75">
      <c r="A54" s="13"/>
      <c r="B54" s="1"/>
    </row>
    <row r="55" spans="1:2" ht="12.75">
      <c r="A55" s="13"/>
      <c r="B55" s="1"/>
    </row>
    <row r="56" spans="1:2" ht="12.75">
      <c r="A56" s="13"/>
      <c r="B56" s="1"/>
    </row>
    <row r="57" spans="1:2" ht="12.75">
      <c r="A57" s="13"/>
      <c r="B57" s="1"/>
    </row>
    <row r="58" spans="1:2" ht="12.75">
      <c r="A58" s="13"/>
      <c r="B58" s="1"/>
    </row>
    <row r="59" spans="1:2" ht="12.75">
      <c r="A59" s="13"/>
      <c r="B59" s="1"/>
    </row>
    <row r="60" spans="1:2" ht="12.75">
      <c r="A60" s="13"/>
      <c r="B60" s="1"/>
    </row>
    <row r="61" spans="1:2" ht="12.75">
      <c r="A61" s="13"/>
      <c r="B61" s="1"/>
    </row>
    <row r="62" spans="1:2" ht="12.75">
      <c r="A62" s="13"/>
      <c r="B62" s="1"/>
    </row>
    <row r="63" spans="1:2" ht="12.75">
      <c r="A63" s="13"/>
      <c r="B63" s="1"/>
    </row>
    <row r="64" spans="1:2" ht="12.75">
      <c r="A64" s="13"/>
      <c r="B64" s="1"/>
    </row>
    <row r="65" spans="1:2" ht="12.75">
      <c r="A65" s="13"/>
      <c r="B65" s="1"/>
    </row>
    <row r="66" spans="1:2" ht="12.75">
      <c r="A66" s="13"/>
      <c r="B66" s="1"/>
    </row>
    <row r="67" spans="1:2" ht="12.75">
      <c r="A67" s="13"/>
      <c r="B67" s="1"/>
    </row>
    <row r="68" spans="1:2" ht="12.75">
      <c r="A68" s="13"/>
      <c r="B6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1"/>
    </sheetView>
  </sheetViews>
  <sheetFormatPr defaultColWidth="9.00390625" defaultRowHeight="12.75"/>
  <cols>
    <col min="1" max="1" width="7.125" style="32" customWidth="1"/>
    <col min="2" max="2" width="35.625" style="1" customWidth="1"/>
    <col min="3" max="3" width="11.375" style="0" customWidth="1"/>
    <col min="4" max="4" width="12.875" style="0" customWidth="1"/>
    <col min="5" max="5" width="15.375" style="0" customWidth="1"/>
  </cols>
  <sheetData>
    <row r="1" spans="1:5" ht="12.75" customHeight="1">
      <c r="A1" s="23"/>
      <c r="B1" s="7" t="s">
        <v>56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41">
        <v>597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11</v>
      </c>
      <c r="D3" s="4" t="s">
        <v>16</v>
      </c>
      <c r="E3" s="4"/>
    </row>
    <row r="4" spans="1:5" s="3" customFormat="1" ht="12.75" customHeight="1">
      <c r="A4" s="24"/>
      <c r="B4" s="7" t="s">
        <v>11</v>
      </c>
      <c r="C4" s="21">
        <f>C2*C3*12</f>
        <v>78804</v>
      </c>
      <c r="D4" s="6"/>
      <c r="E4" s="6"/>
    </row>
    <row r="5" spans="1:5" s="3" customFormat="1" ht="20.25" customHeight="1">
      <c r="A5" s="28"/>
      <c r="B5" s="7" t="s">
        <v>2</v>
      </c>
      <c r="C5" s="6" t="s">
        <v>32</v>
      </c>
      <c r="D5" s="6" t="s">
        <v>40</v>
      </c>
      <c r="E5" s="6" t="s">
        <v>38</v>
      </c>
    </row>
    <row r="6" spans="1:5" s="3" customFormat="1" ht="20.25" customHeight="1">
      <c r="A6" s="24">
        <v>1</v>
      </c>
      <c r="B6" s="7" t="s">
        <v>20</v>
      </c>
      <c r="C6" s="6"/>
      <c r="D6" s="6"/>
      <c r="E6" s="11">
        <f>E7</f>
        <v>12900</v>
      </c>
    </row>
    <row r="7" spans="1:5" ht="25.5" customHeight="1">
      <c r="A7" s="23" t="s">
        <v>21</v>
      </c>
      <c r="B7" s="5" t="s">
        <v>34</v>
      </c>
      <c r="C7" s="36">
        <v>12</v>
      </c>
      <c r="D7" s="38">
        <v>1075</v>
      </c>
      <c r="E7" s="38">
        <f>C7*D7</f>
        <v>12900</v>
      </c>
    </row>
    <row r="8" spans="1:5" s="3" customFormat="1" ht="25.5" customHeight="1">
      <c r="A8" s="24">
        <v>2</v>
      </c>
      <c r="B8" s="7" t="s">
        <v>41</v>
      </c>
      <c r="C8" s="37"/>
      <c r="D8" s="39"/>
      <c r="E8" s="39">
        <f>SUM(E9:E22)</f>
        <v>34076.08</v>
      </c>
    </row>
    <row r="9" spans="1:5" s="20" customFormat="1" ht="25.5" customHeight="1">
      <c r="A9" s="29" t="s">
        <v>22</v>
      </c>
      <c r="B9" s="40" t="s">
        <v>54</v>
      </c>
      <c r="C9" s="36">
        <v>12</v>
      </c>
      <c r="D9" s="38">
        <f>C2*C3*2%</f>
        <v>131.34</v>
      </c>
      <c r="E9" s="38">
        <f aca="true" t="shared" si="0" ref="E9:E22">C9*D9</f>
        <v>1576.08</v>
      </c>
    </row>
    <row r="10" spans="1:5" s="20" customFormat="1" ht="25.5" customHeight="1">
      <c r="A10" s="23" t="s">
        <v>23</v>
      </c>
      <c r="B10" s="5" t="s">
        <v>45</v>
      </c>
      <c r="C10" s="36">
        <v>12</v>
      </c>
      <c r="D10" s="38">
        <v>400</v>
      </c>
      <c r="E10" s="38">
        <f t="shared" si="0"/>
        <v>4800</v>
      </c>
    </row>
    <row r="11" spans="1:5" s="20" customFormat="1" ht="25.5" customHeight="1">
      <c r="A11" s="23" t="s">
        <v>24</v>
      </c>
      <c r="B11" s="5" t="s">
        <v>66</v>
      </c>
      <c r="C11" s="36">
        <v>12</v>
      </c>
      <c r="D11" s="38">
        <v>0</v>
      </c>
      <c r="E11" s="38">
        <f t="shared" si="0"/>
        <v>0</v>
      </c>
    </row>
    <row r="12" spans="1:5" s="20" customFormat="1" ht="25.5" customHeight="1">
      <c r="A12" s="29" t="s">
        <v>25</v>
      </c>
      <c r="B12" s="35" t="s">
        <v>49</v>
      </c>
      <c r="C12" s="36">
        <v>12</v>
      </c>
      <c r="D12" s="38">
        <v>250</v>
      </c>
      <c r="E12" s="38">
        <f t="shared" si="0"/>
        <v>3000</v>
      </c>
    </row>
    <row r="13" spans="1:5" s="20" customFormat="1" ht="25.5" customHeight="1">
      <c r="A13" s="29" t="s">
        <v>26</v>
      </c>
      <c r="B13" s="35" t="s">
        <v>64</v>
      </c>
      <c r="C13" s="36">
        <v>12</v>
      </c>
      <c r="D13" s="38">
        <v>400</v>
      </c>
      <c r="E13" s="38">
        <f t="shared" si="0"/>
        <v>4800</v>
      </c>
    </row>
    <row r="14" spans="1:5" s="20" customFormat="1" ht="32.25" customHeight="1">
      <c r="A14" s="29" t="s">
        <v>27</v>
      </c>
      <c r="B14" s="35" t="s">
        <v>65</v>
      </c>
      <c r="C14" s="36">
        <v>12</v>
      </c>
      <c r="D14" s="38">
        <v>400</v>
      </c>
      <c r="E14" s="38">
        <f t="shared" si="0"/>
        <v>4800</v>
      </c>
    </row>
    <row r="15" spans="1:5" s="20" customFormat="1" ht="25.5" customHeight="1">
      <c r="A15" s="23" t="s">
        <v>28</v>
      </c>
      <c r="B15" s="35" t="s">
        <v>3</v>
      </c>
      <c r="C15" s="36">
        <v>6</v>
      </c>
      <c r="D15" s="38">
        <v>350</v>
      </c>
      <c r="E15" s="38">
        <f t="shared" si="0"/>
        <v>2100</v>
      </c>
    </row>
    <row r="16" spans="1:5" s="20" customFormat="1" ht="25.5" customHeight="1">
      <c r="A16" s="23" t="s">
        <v>44</v>
      </c>
      <c r="B16" s="35" t="s">
        <v>5</v>
      </c>
      <c r="C16" s="36">
        <v>2</v>
      </c>
      <c r="D16" s="38">
        <v>500</v>
      </c>
      <c r="E16" s="38">
        <f t="shared" si="0"/>
        <v>1000</v>
      </c>
    </row>
    <row r="17" spans="1:5" s="3" customFormat="1" ht="22.5" customHeight="1">
      <c r="A17" s="23" t="s">
        <v>46</v>
      </c>
      <c r="B17" s="35" t="s">
        <v>35</v>
      </c>
      <c r="C17" s="36">
        <v>1</v>
      </c>
      <c r="D17" s="38">
        <v>1600</v>
      </c>
      <c r="E17" s="38">
        <f t="shared" si="0"/>
        <v>1600</v>
      </c>
    </row>
    <row r="18" spans="1:5" s="20" customFormat="1" ht="22.5" customHeight="1">
      <c r="A18" s="23" t="s">
        <v>47</v>
      </c>
      <c r="B18" s="35" t="s">
        <v>7</v>
      </c>
      <c r="C18" s="36">
        <v>1</v>
      </c>
      <c r="D18" s="38">
        <v>1400</v>
      </c>
      <c r="E18" s="38">
        <f t="shared" si="0"/>
        <v>1400</v>
      </c>
    </row>
    <row r="19" spans="1:5" s="20" customFormat="1" ht="27" customHeight="1">
      <c r="A19" s="23" t="s">
        <v>48</v>
      </c>
      <c r="B19" s="35" t="s">
        <v>8</v>
      </c>
      <c r="C19" s="36">
        <v>7</v>
      </c>
      <c r="D19" s="38">
        <v>600</v>
      </c>
      <c r="E19" s="38">
        <f t="shared" si="0"/>
        <v>4200</v>
      </c>
    </row>
    <row r="20" spans="1:5" s="20" customFormat="1" ht="27" customHeight="1">
      <c r="A20" s="23" t="s">
        <v>51</v>
      </c>
      <c r="B20" s="35" t="s">
        <v>6</v>
      </c>
      <c r="C20" s="36">
        <v>1</v>
      </c>
      <c r="D20" s="38">
        <v>3000</v>
      </c>
      <c r="E20" s="38">
        <f t="shared" si="0"/>
        <v>3000</v>
      </c>
    </row>
    <row r="21" spans="1:5" s="3" customFormat="1" ht="25.5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</row>
    <row r="22" spans="1:5" ht="25.5">
      <c r="A22" s="23" t="s">
        <v>63</v>
      </c>
      <c r="B22" s="35" t="s">
        <v>68</v>
      </c>
      <c r="C22" s="36">
        <v>12</v>
      </c>
      <c r="D22" s="38">
        <v>150</v>
      </c>
      <c r="E22" s="38">
        <f t="shared" si="0"/>
        <v>1800</v>
      </c>
    </row>
    <row r="23" spans="1:5" ht="12" customHeight="1">
      <c r="A23" s="24">
        <v>3</v>
      </c>
      <c r="B23" s="7" t="s">
        <v>19</v>
      </c>
      <c r="C23" s="19"/>
      <c r="D23" s="11"/>
      <c r="E23" s="11">
        <f>C4-E6-E8</f>
        <v>31827.92</v>
      </c>
    </row>
    <row r="24" spans="1:5" ht="12" customHeight="1" hidden="1">
      <c r="A24" s="24"/>
      <c r="B24" s="7"/>
      <c r="C24" s="19"/>
      <c r="D24" s="11"/>
      <c r="E24" s="11"/>
    </row>
    <row r="25" spans="1:5" ht="12" customHeight="1" hidden="1">
      <c r="A25" s="24"/>
      <c r="B25" s="7"/>
      <c r="C25" s="19"/>
      <c r="D25" s="11"/>
      <c r="E25" s="11"/>
    </row>
    <row r="26" spans="1:5" ht="12.75" hidden="1">
      <c r="A26" s="24"/>
      <c r="B26" s="7"/>
      <c r="C26" s="19"/>
      <c r="D26" s="11"/>
      <c r="E26" s="11"/>
    </row>
    <row r="27" spans="1:5" ht="12.75" hidden="1">
      <c r="A27" s="24"/>
      <c r="B27" s="7"/>
      <c r="C27" s="19"/>
      <c r="D27" s="11"/>
      <c r="E27" s="11"/>
    </row>
    <row r="28" spans="1:5" s="12" customFormat="1" ht="13.5" customHeight="1">
      <c r="A28" s="24"/>
      <c r="B28" s="7"/>
      <c r="C28" s="19"/>
      <c r="D28" s="11"/>
      <c r="E28" s="11"/>
    </row>
    <row r="29" spans="1:5" ht="12.75">
      <c r="A29" s="23" t="s">
        <v>30</v>
      </c>
      <c r="B29" s="7" t="s">
        <v>42</v>
      </c>
      <c r="C29" s="8"/>
      <c r="D29" s="4"/>
      <c r="E29" s="11">
        <f>E6+E8+E23</f>
        <v>78804</v>
      </c>
    </row>
    <row r="30" spans="1:2" ht="12.75">
      <c r="A30"/>
      <c r="B30"/>
    </row>
    <row r="31" spans="1:2" ht="12.75">
      <c r="A31"/>
      <c r="B31"/>
    </row>
    <row r="32" spans="1:4" ht="12.75">
      <c r="A32"/>
      <c r="B32" s="45" t="s">
        <v>67</v>
      </c>
      <c r="C32" s="44"/>
      <c r="D32" s="43"/>
    </row>
    <row r="33" spans="1:4" ht="12.75">
      <c r="A33"/>
      <c r="B33" s="46" t="s">
        <v>60</v>
      </c>
      <c r="C33" s="33" t="s">
        <v>9</v>
      </c>
      <c r="D33" s="13"/>
    </row>
  </sheetData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9.00390625" defaultRowHeight="12.75"/>
  <cols>
    <col min="1" max="1" width="7.125" style="32" customWidth="1"/>
    <col min="2" max="2" width="35.625" style="1" customWidth="1"/>
    <col min="3" max="3" width="11.375" style="0" customWidth="1"/>
    <col min="4" max="4" width="12.875" style="0" customWidth="1"/>
    <col min="5" max="5" width="15.375" style="0" customWidth="1"/>
  </cols>
  <sheetData>
    <row r="1" spans="1:5" ht="12.75" customHeight="1">
      <c r="A1" s="23"/>
      <c r="B1" s="7" t="s">
        <v>18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18">
        <v>596.9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10</v>
      </c>
      <c r="D3" s="4" t="s">
        <v>16</v>
      </c>
      <c r="E3" s="4"/>
    </row>
    <row r="4" spans="1:5" s="3" customFormat="1" ht="12.75" customHeight="1">
      <c r="A4" s="24"/>
      <c r="B4" s="7" t="s">
        <v>11</v>
      </c>
      <c r="C4" s="21">
        <f>C2*C3*12</f>
        <v>71628</v>
      </c>
      <c r="D4" s="6"/>
      <c r="E4" s="6"/>
    </row>
    <row r="5" spans="1:5" s="3" customFormat="1" ht="20.25" customHeight="1">
      <c r="A5" s="28"/>
      <c r="B5" s="7" t="s">
        <v>2</v>
      </c>
      <c r="C5" s="6" t="s">
        <v>32</v>
      </c>
      <c r="D5" s="6" t="s">
        <v>40</v>
      </c>
      <c r="E5" s="6" t="s">
        <v>38</v>
      </c>
    </row>
    <row r="6" spans="1:5" s="3" customFormat="1" ht="20.25" customHeight="1">
      <c r="A6" s="24">
        <v>1</v>
      </c>
      <c r="B6" s="7" t="s">
        <v>20</v>
      </c>
      <c r="C6" s="6"/>
      <c r="D6" s="6"/>
      <c r="E6" s="11">
        <f>E7</f>
        <v>14325.599999999999</v>
      </c>
    </row>
    <row r="7" spans="1:5" ht="25.5" customHeight="1">
      <c r="A7" s="23" t="s">
        <v>21</v>
      </c>
      <c r="B7" s="5" t="s">
        <v>34</v>
      </c>
      <c r="C7" s="36">
        <v>12</v>
      </c>
      <c r="D7" s="38">
        <f>C2*C3*20/100</f>
        <v>1193.8</v>
      </c>
      <c r="E7" s="38">
        <f aca="true" t="shared" si="0" ref="E7:E22">C7*D7</f>
        <v>14325.599999999999</v>
      </c>
    </row>
    <row r="8" spans="1:5" s="3" customFormat="1" ht="25.5" customHeight="1">
      <c r="A8" s="24">
        <v>2</v>
      </c>
      <c r="B8" s="7" t="s">
        <v>41</v>
      </c>
      <c r="C8" s="37"/>
      <c r="D8" s="39"/>
      <c r="E8" s="39">
        <f>SUM(E9:E22)</f>
        <v>26252.559999999998</v>
      </c>
    </row>
    <row r="9" spans="1:5" s="20" customFormat="1" ht="25.5" customHeight="1">
      <c r="A9" s="29" t="s">
        <v>22</v>
      </c>
      <c r="B9" s="40" t="s">
        <v>54</v>
      </c>
      <c r="C9" s="36">
        <v>12</v>
      </c>
      <c r="D9" s="38">
        <f>C2*C3*2%</f>
        <v>119.38</v>
      </c>
      <c r="E9" s="38">
        <f t="shared" si="0"/>
        <v>1432.56</v>
      </c>
    </row>
    <row r="10" spans="1:5" s="20" customFormat="1" ht="25.5" customHeight="1">
      <c r="A10" s="23" t="s">
        <v>23</v>
      </c>
      <c r="B10" s="5" t="s">
        <v>45</v>
      </c>
      <c r="C10" s="36">
        <v>12</v>
      </c>
      <c r="D10" s="38">
        <f>C10*30</f>
        <v>360</v>
      </c>
      <c r="E10" s="38">
        <f t="shared" si="0"/>
        <v>4320</v>
      </c>
    </row>
    <row r="11" spans="1:5" s="20" customFormat="1" ht="25.5" customHeight="1">
      <c r="A11" s="23" t="s">
        <v>24</v>
      </c>
      <c r="B11" s="5" t="s">
        <v>66</v>
      </c>
      <c r="C11" s="36">
        <v>12</v>
      </c>
      <c r="D11" s="38">
        <v>0</v>
      </c>
      <c r="E11" s="38">
        <f t="shared" si="0"/>
        <v>0</v>
      </c>
    </row>
    <row r="12" spans="1:5" s="20" customFormat="1" ht="25.5" customHeight="1">
      <c r="A12" s="29" t="s">
        <v>25</v>
      </c>
      <c r="B12" s="35" t="s">
        <v>49</v>
      </c>
      <c r="C12" s="36">
        <v>12</v>
      </c>
      <c r="D12" s="38">
        <v>250</v>
      </c>
      <c r="E12" s="38">
        <f t="shared" si="0"/>
        <v>3000</v>
      </c>
    </row>
    <row r="13" spans="1:5" s="20" customFormat="1" ht="25.5" customHeight="1">
      <c r="A13" s="29" t="s">
        <v>26</v>
      </c>
      <c r="B13" s="35" t="s">
        <v>64</v>
      </c>
      <c r="C13" s="36">
        <v>12</v>
      </c>
      <c r="D13" s="38">
        <v>400</v>
      </c>
      <c r="E13" s="38">
        <f t="shared" si="0"/>
        <v>4800</v>
      </c>
    </row>
    <row r="14" spans="1:5" s="20" customFormat="1" ht="32.25" customHeight="1">
      <c r="A14" s="29" t="s">
        <v>27</v>
      </c>
      <c r="B14" s="35" t="s">
        <v>65</v>
      </c>
      <c r="C14" s="36">
        <v>12</v>
      </c>
      <c r="D14" s="38">
        <v>400</v>
      </c>
      <c r="E14" s="38">
        <f t="shared" si="0"/>
        <v>4800</v>
      </c>
    </row>
    <row r="15" spans="1:5" s="20" customFormat="1" ht="25.5" customHeight="1">
      <c r="A15" s="23" t="s">
        <v>28</v>
      </c>
      <c r="B15" s="35" t="s">
        <v>3</v>
      </c>
      <c r="C15" s="36">
        <v>6</v>
      </c>
      <c r="D15" s="38">
        <v>350</v>
      </c>
      <c r="E15" s="38">
        <f t="shared" si="0"/>
        <v>2100</v>
      </c>
    </row>
    <row r="16" spans="1:5" s="20" customFormat="1" ht="25.5" customHeight="1">
      <c r="A16" s="23" t="s">
        <v>44</v>
      </c>
      <c r="B16" s="35" t="s">
        <v>5</v>
      </c>
      <c r="C16" s="36">
        <v>2</v>
      </c>
      <c r="D16" s="38">
        <v>500</v>
      </c>
      <c r="E16" s="38">
        <f t="shared" si="0"/>
        <v>1000</v>
      </c>
    </row>
    <row r="17" spans="1:5" s="3" customFormat="1" ht="22.5" customHeight="1">
      <c r="A17" s="23" t="s">
        <v>46</v>
      </c>
      <c r="B17" s="35" t="s">
        <v>35</v>
      </c>
      <c r="C17" s="36">
        <v>1</v>
      </c>
      <c r="D17" s="38">
        <v>1600</v>
      </c>
      <c r="E17" s="38">
        <f t="shared" si="0"/>
        <v>1600</v>
      </c>
    </row>
    <row r="18" spans="1:5" s="20" customFormat="1" ht="22.5" customHeight="1">
      <c r="A18" s="23" t="s">
        <v>47</v>
      </c>
      <c r="B18" s="35" t="s">
        <v>7</v>
      </c>
      <c r="C18" s="36">
        <v>1</v>
      </c>
      <c r="D18" s="38">
        <v>1400</v>
      </c>
      <c r="E18" s="38">
        <f t="shared" si="0"/>
        <v>1400</v>
      </c>
    </row>
    <row r="19" spans="1:5" s="20" customFormat="1" ht="27" customHeight="1">
      <c r="A19" s="23" t="s">
        <v>48</v>
      </c>
      <c r="B19" s="35" t="s">
        <v>8</v>
      </c>
      <c r="C19" s="36">
        <v>7</v>
      </c>
      <c r="D19" s="38">
        <v>0</v>
      </c>
      <c r="E19" s="38">
        <f t="shared" si="0"/>
        <v>0</v>
      </c>
    </row>
    <row r="20" spans="1:5" s="20" customFormat="1" ht="27" customHeight="1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s="3" customFormat="1" ht="25.5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</row>
    <row r="22" spans="1:5" ht="25.5">
      <c r="A22" s="23" t="s">
        <v>63</v>
      </c>
      <c r="B22" s="35" t="s">
        <v>68</v>
      </c>
      <c r="C22" s="36">
        <v>12</v>
      </c>
      <c r="D22" s="38">
        <v>150</v>
      </c>
      <c r="E22" s="38">
        <f t="shared" si="0"/>
        <v>1800</v>
      </c>
    </row>
    <row r="23" spans="1:5" ht="12.75">
      <c r="A23" s="24">
        <v>3</v>
      </c>
      <c r="B23" s="7" t="s">
        <v>19</v>
      </c>
      <c r="C23" s="19"/>
      <c r="D23" s="11"/>
      <c r="E23" s="11">
        <f>C4-E6-E8</f>
        <v>31049.840000000004</v>
      </c>
    </row>
    <row r="24" spans="1:5" ht="12" customHeight="1" hidden="1">
      <c r="A24" s="24"/>
      <c r="B24" s="7"/>
      <c r="C24" s="19"/>
      <c r="D24" s="11"/>
      <c r="E24" s="11"/>
    </row>
    <row r="25" spans="1:5" ht="12" customHeight="1" hidden="1">
      <c r="A25" s="24"/>
      <c r="B25" s="7"/>
      <c r="C25" s="19"/>
      <c r="D25" s="11"/>
      <c r="E25" s="11"/>
    </row>
    <row r="26" spans="1:5" ht="12" customHeight="1" hidden="1">
      <c r="A26" s="24"/>
      <c r="B26" s="7"/>
      <c r="C26" s="19"/>
      <c r="D26" s="11"/>
      <c r="E26" s="11"/>
    </row>
    <row r="27" spans="1:5" ht="12.75" hidden="1">
      <c r="A27" s="24"/>
      <c r="B27" s="7"/>
      <c r="C27" s="19"/>
      <c r="D27" s="11"/>
      <c r="E27" s="11"/>
    </row>
    <row r="28" spans="1:5" ht="12.75" hidden="1">
      <c r="A28" s="24"/>
      <c r="B28" s="7"/>
      <c r="C28" s="19"/>
      <c r="D28" s="11"/>
      <c r="E28" s="11"/>
    </row>
    <row r="29" spans="1:5" s="12" customFormat="1" ht="13.5" customHeight="1">
      <c r="A29" s="23" t="s">
        <v>30</v>
      </c>
      <c r="B29" s="7" t="s">
        <v>42</v>
      </c>
      <c r="C29" s="8"/>
      <c r="D29" s="4"/>
      <c r="E29" s="11">
        <f>E6+E8+E23</f>
        <v>71628</v>
      </c>
    </row>
    <row r="30" spans="1:2" ht="12.75">
      <c r="A30"/>
      <c r="B30"/>
    </row>
    <row r="31" spans="1:2" ht="12.75">
      <c r="A31"/>
      <c r="B31"/>
    </row>
    <row r="32" spans="1:4" ht="12.75">
      <c r="A32"/>
      <c r="B32" s="45" t="s">
        <v>67</v>
      </c>
      <c r="C32" s="44"/>
      <c r="D32" s="43"/>
    </row>
    <row r="33" spans="1:4" ht="12.75">
      <c r="A33"/>
      <c r="B33" s="46" t="s">
        <v>60</v>
      </c>
      <c r="C33" s="33" t="s">
        <v>9</v>
      </c>
      <c r="D33" s="13"/>
    </row>
  </sheetData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4"/>
    </sheetView>
  </sheetViews>
  <sheetFormatPr defaultColWidth="9.00390625" defaultRowHeight="12.75"/>
  <cols>
    <col min="2" max="2" width="32.75390625" style="0" customWidth="1"/>
    <col min="3" max="3" width="11.00390625" style="0" customWidth="1"/>
    <col min="4" max="4" width="13.00390625" style="0" customWidth="1"/>
    <col min="5" max="5" width="16.75390625" style="0" customWidth="1"/>
  </cols>
  <sheetData>
    <row r="1" spans="1:5" ht="12.75" customHeight="1">
      <c r="A1" s="23"/>
      <c r="B1" s="7" t="s">
        <v>58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41">
        <v>282.2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12</v>
      </c>
      <c r="D3" s="4" t="s">
        <v>16</v>
      </c>
      <c r="E3" s="4"/>
    </row>
    <row r="4" spans="1:5" ht="12.75" customHeight="1">
      <c r="A4" s="24"/>
      <c r="B4" s="7" t="s">
        <v>11</v>
      </c>
      <c r="C4" s="21">
        <f>C2*C3*12</f>
        <v>40636.799999999996</v>
      </c>
      <c r="D4" s="6"/>
      <c r="E4" s="6"/>
    </row>
    <row r="5" spans="1:5" ht="12.75">
      <c r="A5" s="28"/>
      <c r="B5" s="7" t="s">
        <v>2</v>
      </c>
      <c r="C5" s="6" t="s">
        <v>32</v>
      </c>
      <c r="D5" s="6" t="s">
        <v>40</v>
      </c>
      <c r="E5" s="6" t="s">
        <v>38</v>
      </c>
    </row>
    <row r="6" spans="1:5" ht="12.75">
      <c r="A6" s="24">
        <v>1</v>
      </c>
      <c r="B6" s="7" t="s">
        <v>20</v>
      </c>
      <c r="C6" s="6"/>
      <c r="D6" s="6"/>
      <c r="E6" s="11">
        <f>E7</f>
        <v>8127.36</v>
      </c>
    </row>
    <row r="7" spans="1:5" ht="12.75">
      <c r="A7" s="23" t="s">
        <v>21</v>
      </c>
      <c r="B7" s="5" t="s">
        <v>34</v>
      </c>
      <c r="C7" s="36">
        <v>12</v>
      </c>
      <c r="D7" s="38">
        <f>C2*C3*20/100</f>
        <v>677.28</v>
      </c>
      <c r="E7" s="38">
        <f>C7*D7</f>
        <v>8127.36</v>
      </c>
    </row>
    <row r="8" spans="1:5" ht="12.75">
      <c r="A8" s="24">
        <v>2</v>
      </c>
      <c r="B8" s="7" t="s">
        <v>41</v>
      </c>
      <c r="C8" s="37"/>
      <c r="D8" s="39"/>
      <c r="E8" s="39">
        <f>SUM(E9:E22)</f>
        <v>19512.736</v>
      </c>
    </row>
    <row r="9" spans="1:5" ht="25.5">
      <c r="A9" s="29" t="s">
        <v>22</v>
      </c>
      <c r="B9" s="40" t="s">
        <v>54</v>
      </c>
      <c r="C9" s="36">
        <v>12</v>
      </c>
      <c r="D9" s="38">
        <f>C2*C3*2%</f>
        <v>67.728</v>
      </c>
      <c r="E9" s="38">
        <f aca="true" t="shared" si="0" ref="E9:E22">C9*D9</f>
        <v>812.7359999999999</v>
      </c>
    </row>
    <row r="10" spans="1:5" ht="25.5">
      <c r="A10" s="23" t="s">
        <v>23</v>
      </c>
      <c r="B10" s="5" t="s">
        <v>45</v>
      </c>
      <c r="C10" s="36">
        <v>12</v>
      </c>
      <c r="D10" s="38">
        <v>0</v>
      </c>
      <c r="E10" s="38">
        <f t="shared" si="0"/>
        <v>0</v>
      </c>
    </row>
    <row r="11" spans="1:5" ht="12.75">
      <c r="A11" s="23" t="s">
        <v>24</v>
      </c>
      <c r="B11" s="5" t="s">
        <v>66</v>
      </c>
      <c r="C11" s="36">
        <v>12</v>
      </c>
      <c r="D11" s="38">
        <v>500</v>
      </c>
      <c r="E11" s="38">
        <f t="shared" si="0"/>
        <v>6000</v>
      </c>
    </row>
    <row r="12" spans="1:5" ht="26.25">
      <c r="A12" s="29" t="s">
        <v>25</v>
      </c>
      <c r="B12" s="35" t="s">
        <v>49</v>
      </c>
      <c r="C12" s="36">
        <v>12</v>
      </c>
      <c r="D12" s="38">
        <v>250</v>
      </c>
      <c r="E12" s="38">
        <f t="shared" si="0"/>
        <v>3000</v>
      </c>
    </row>
    <row r="13" spans="1:5" ht="26.25">
      <c r="A13" s="29" t="s">
        <v>26</v>
      </c>
      <c r="B13" s="35" t="s">
        <v>64</v>
      </c>
      <c r="C13" s="36">
        <v>12</v>
      </c>
      <c r="D13" s="38">
        <v>200</v>
      </c>
      <c r="E13" s="38">
        <f t="shared" si="0"/>
        <v>2400</v>
      </c>
    </row>
    <row r="14" spans="1:5" ht="31.5" customHeight="1">
      <c r="A14" s="29" t="s">
        <v>27</v>
      </c>
      <c r="B14" s="35" t="s">
        <v>65</v>
      </c>
      <c r="C14" s="36">
        <v>12</v>
      </c>
      <c r="D14" s="38">
        <v>200</v>
      </c>
      <c r="E14" s="38">
        <f t="shared" si="0"/>
        <v>2400</v>
      </c>
    </row>
    <row r="15" spans="1:5" ht="25.5">
      <c r="A15" s="23" t="s">
        <v>28</v>
      </c>
      <c r="B15" s="35" t="s">
        <v>3</v>
      </c>
      <c r="C15" s="36">
        <v>6</v>
      </c>
      <c r="D15" s="38">
        <v>250</v>
      </c>
      <c r="E15" s="38">
        <f t="shared" si="0"/>
        <v>1500</v>
      </c>
    </row>
    <row r="16" spans="1:5" ht="25.5">
      <c r="A16" s="23" t="s">
        <v>44</v>
      </c>
      <c r="B16" s="35" t="s">
        <v>5</v>
      </c>
      <c r="C16" s="36">
        <v>2</v>
      </c>
      <c r="D16" s="38">
        <v>400</v>
      </c>
      <c r="E16" s="38">
        <f t="shared" si="0"/>
        <v>800</v>
      </c>
    </row>
    <row r="17" spans="1:5" ht="25.5" customHeight="1">
      <c r="A17" s="23" t="s">
        <v>46</v>
      </c>
      <c r="B17" s="35" t="s">
        <v>35</v>
      </c>
      <c r="C17" s="36">
        <v>1</v>
      </c>
      <c r="D17" s="38">
        <v>0</v>
      </c>
      <c r="E17" s="38">
        <f t="shared" si="0"/>
        <v>0</v>
      </c>
    </row>
    <row r="18" spans="1:5" ht="25.5">
      <c r="A18" s="23" t="s">
        <v>47</v>
      </c>
      <c r="B18" s="35" t="s">
        <v>7</v>
      </c>
      <c r="C18" s="36">
        <v>1</v>
      </c>
      <c r="D18" s="38">
        <v>800</v>
      </c>
      <c r="E18" s="38">
        <f t="shared" si="0"/>
        <v>800</v>
      </c>
    </row>
    <row r="19" spans="1:5" ht="32.25" customHeight="1">
      <c r="A19" s="23" t="s">
        <v>48</v>
      </c>
      <c r="B19" s="35" t="s">
        <v>8</v>
      </c>
      <c r="C19" s="36">
        <v>7</v>
      </c>
      <c r="D19" s="38">
        <v>0</v>
      </c>
      <c r="E19" s="38">
        <f t="shared" si="0"/>
        <v>0</v>
      </c>
    </row>
    <row r="20" spans="1:5" ht="25.5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ht="12.75">
      <c r="A21" s="23" t="s">
        <v>61</v>
      </c>
      <c r="B21" s="35" t="s">
        <v>52</v>
      </c>
      <c r="C21" s="36"/>
      <c r="D21" s="38">
        <v>0</v>
      </c>
      <c r="E21" s="38">
        <f t="shared" si="0"/>
        <v>0</v>
      </c>
    </row>
    <row r="22" spans="1:5" ht="27.75" customHeight="1">
      <c r="A22" s="23" t="s">
        <v>63</v>
      </c>
      <c r="B22" s="35" t="s">
        <v>68</v>
      </c>
      <c r="C22" s="36">
        <v>12</v>
      </c>
      <c r="D22" s="38">
        <v>150</v>
      </c>
      <c r="E22" s="38">
        <f t="shared" si="0"/>
        <v>1800</v>
      </c>
    </row>
    <row r="23" spans="1:5" ht="12.75">
      <c r="A23" s="24">
        <v>3</v>
      </c>
      <c r="B23" s="7" t="s">
        <v>19</v>
      </c>
      <c r="C23" s="19"/>
      <c r="D23" s="11"/>
      <c r="E23" s="11">
        <f>C4-E6-E8</f>
        <v>12996.703999999994</v>
      </c>
    </row>
    <row r="24" spans="1:5" ht="12.75" hidden="1">
      <c r="A24" s="24"/>
      <c r="B24" s="7"/>
      <c r="C24" s="19"/>
      <c r="D24" s="11"/>
      <c r="E24" s="11"/>
    </row>
    <row r="25" spans="1:5" ht="12.75" hidden="1">
      <c r="A25" s="24"/>
      <c r="B25" s="7"/>
      <c r="C25" s="19"/>
      <c r="D25" s="11"/>
      <c r="E25" s="11"/>
    </row>
    <row r="26" spans="1:5" ht="12.75" hidden="1">
      <c r="A26" s="24"/>
      <c r="B26" s="7"/>
      <c r="C26" s="19"/>
      <c r="D26" s="11"/>
      <c r="E26" s="11"/>
    </row>
    <row r="27" spans="1:5" ht="12.75" hidden="1">
      <c r="A27" s="24"/>
      <c r="B27" s="7"/>
      <c r="C27" s="19"/>
      <c r="D27" s="11"/>
      <c r="E27" s="11"/>
    </row>
    <row r="28" spans="1:5" ht="12.75" hidden="1">
      <c r="A28" s="24"/>
      <c r="B28" s="7"/>
      <c r="C28" s="19"/>
      <c r="D28" s="11"/>
      <c r="E28" s="11"/>
    </row>
    <row r="29" spans="1:5" ht="12.75">
      <c r="A29" s="23" t="s">
        <v>30</v>
      </c>
      <c r="B29" s="7" t="s">
        <v>42</v>
      </c>
      <c r="C29" s="8"/>
      <c r="D29" s="4"/>
      <c r="E29" s="11">
        <f>E6+E8+E23</f>
        <v>40636.799999999996</v>
      </c>
    </row>
    <row r="32" spans="2:4" ht="12.75">
      <c r="B32" s="45" t="s">
        <v>67</v>
      </c>
      <c r="C32" s="44"/>
      <c r="D32" s="43"/>
    </row>
    <row r="33" spans="2:4" ht="12.75">
      <c r="B33" s="46" t="s">
        <v>60</v>
      </c>
      <c r="C33" s="33" t="s">
        <v>9</v>
      </c>
      <c r="D33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A1" sqref="A1:IV4"/>
    </sheetView>
  </sheetViews>
  <sheetFormatPr defaultColWidth="9.00390625" defaultRowHeight="12.75"/>
  <cols>
    <col min="2" max="2" width="32.75390625" style="0" customWidth="1"/>
    <col min="3" max="3" width="11.00390625" style="0" customWidth="1"/>
    <col min="4" max="4" width="13.00390625" style="0" customWidth="1"/>
    <col min="5" max="5" width="20.875" style="0" customWidth="1"/>
    <col min="6" max="6" width="0" style="0" hidden="1" customWidth="1"/>
    <col min="7" max="7" width="51.00390625" style="0" hidden="1" customWidth="1"/>
    <col min="8" max="8" width="21.75390625" style="53" hidden="1" customWidth="1"/>
    <col min="9" max="9" width="0" style="0" hidden="1" customWidth="1"/>
  </cols>
  <sheetData>
    <row r="1" spans="1:8" ht="12.75" customHeight="1">
      <c r="A1" s="23"/>
      <c r="B1" s="7" t="s">
        <v>70</v>
      </c>
      <c r="C1" s="4"/>
      <c r="D1" s="4" t="s">
        <v>15</v>
      </c>
      <c r="E1" s="4"/>
      <c r="F1" s="23"/>
      <c r="G1" s="7"/>
      <c r="H1" s="47"/>
    </row>
    <row r="2" spans="1:8" ht="12.75" customHeight="1">
      <c r="A2" s="23"/>
      <c r="B2" s="5" t="s">
        <v>0</v>
      </c>
      <c r="C2" s="18">
        <v>700</v>
      </c>
      <c r="D2" s="4" t="s">
        <v>10</v>
      </c>
      <c r="E2" s="4"/>
      <c r="F2" s="23"/>
      <c r="G2" s="5"/>
      <c r="H2" s="47"/>
    </row>
    <row r="3" spans="1:8" ht="12.75" customHeight="1">
      <c r="A3" s="23"/>
      <c r="B3" s="5" t="s">
        <v>1</v>
      </c>
      <c r="C3" s="18">
        <v>10</v>
      </c>
      <c r="D3" s="4" t="s">
        <v>16</v>
      </c>
      <c r="E3" s="4"/>
      <c r="F3" s="23"/>
      <c r="G3" s="5"/>
      <c r="H3" s="47"/>
    </row>
    <row r="4" spans="1:8" ht="12.75" customHeight="1">
      <c r="A4" s="24"/>
      <c r="B4" s="7" t="s">
        <v>11</v>
      </c>
      <c r="C4" s="21">
        <f>C2*C3*12</f>
        <v>84000</v>
      </c>
      <c r="D4" s="6"/>
      <c r="E4" s="6"/>
      <c r="F4" s="24"/>
      <c r="G4" s="7"/>
      <c r="H4" s="48"/>
    </row>
    <row r="5" spans="1:8" ht="12.75">
      <c r="A5" s="28"/>
      <c r="B5" s="7" t="s">
        <v>2</v>
      </c>
      <c r="C5" s="6" t="s">
        <v>32</v>
      </c>
      <c r="D5" s="6" t="s">
        <v>40</v>
      </c>
      <c r="E5" s="6" t="s">
        <v>38</v>
      </c>
      <c r="F5" s="28"/>
      <c r="G5" s="7" t="s">
        <v>71</v>
      </c>
      <c r="H5" s="48"/>
    </row>
    <row r="6" spans="1:8" ht="12.75">
      <c r="A6" s="24">
        <v>1</v>
      </c>
      <c r="B6" s="7" t="s">
        <v>20</v>
      </c>
      <c r="C6" s="6"/>
      <c r="D6" s="6"/>
      <c r="E6" s="11">
        <f>E7</f>
        <v>16800</v>
      </c>
      <c r="F6" s="24">
        <v>1</v>
      </c>
      <c r="G6" s="7" t="s">
        <v>20</v>
      </c>
      <c r="H6" s="11">
        <f>H7</f>
        <v>2</v>
      </c>
    </row>
    <row r="7" spans="1:8" ht="12.75">
      <c r="A7" s="23" t="s">
        <v>21</v>
      </c>
      <c r="B7" s="5" t="s">
        <v>34</v>
      </c>
      <c r="C7" s="36">
        <v>12</v>
      </c>
      <c r="D7" s="38">
        <f>C3*C2*20%</f>
        <v>1400</v>
      </c>
      <c r="E7" s="38">
        <f>C7*D7</f>
        <v>16800</v>
      </c>
      <c r="F7" s="23" t="s">
        <v>21</v>
      </c>
      <c r="G7" s="5" t="s">
        <v>34</v>
      </c>
      <c r="H7" s="49">
        <f>E7/$C$2/12</f>
        <v>2</v>
      </c>
    </row>
    <row r="8" spans="1:8" ht="12.75">
      <c r="A8" s="24">
        <v>2</v>
      </c>
      <c r="B8" s="7" t="s">
        <v>41</v>
      </c>
      <c r="C8" s="37"/>
      <c r="D8" s="39"/>
      <c r="E8" s="39">
        <f>SUM(E9:E22)</f>
        <v>29290</v>
      </c>
      <c r="F8" s="24">
        <v>2</v>
      </c>
      <c r="G8" s="7" t="s">
        <v>41</v>
      </c>
      <c r="H8" s="39">
        <f>SUM(H9:H22)</f>
        <v>3.4869047619047615</v>
      </c>
    </row>
    <row r="9" spans="1:8" ht="25.5">
      <c r="A9" s="29" t="s">
        <v>22</v>
      </c>
      <c r="B9" s="40" t="s">
        <v>54</v>
      </c>
      <c r="C9" s="36">
        <v>12</v>
      </c>
      <c r="D9" s="38">
        <f>C2*C3*2%</f>
        <v>140</v>
      </c>
      <c r="E9" s="38">
        <f aca="true" t="shared" si="0" ref="E9:E22">C9*D9</f>
        <v>1680</v>
      </c>
      <c r="F9" s="29" t="s">
        <v>22</v>
      </c>
      <c r="G9" s="40" t="s">
        <v>54</v>
      </c>
      <c r="H9" s="49">
        <f aca="true" t="shared" si="1" ref="H9:H23">E9/$C$2/12</f>
        <v>0.19999999999999998</v>
      </c>
    </row>
    <row r="10" spans="1:8" ht="25.5">
      <c r="A10" s="23" t="s">
        <v>23</v>
      </c>
      <c r="B10" s="5" t="s">
        <v>45</v>
      </c>
      <c r="C10" s="36">
        <v>12</v>
      </c>
      <c r="D10" s="38">
        <f>16*30</f>
        <v>480</v>
      </c>
      <c r="E10" s="38">
        <f t="shared" si="0"/>
        <v>5760</v>
      </c>
      <c r="F10" s="23" t="s">
        <v>23</v>
      </c>
      <c r="G10" s="5" t="s">
        <v>45</v>
      </c>
      <c r="H10" s="49">
        <f t="shared" si="1"/>
        <v>0.6857142857142856</v>
      </c>
    </row>
    <row r="11" spans="1:8" ht="22.5" customHeight="1">
      <c r="A11" s="23" t="s">
        <v>24</v>
      </c>
      <c r="B11" s="5" t="s">
        <v>66</v>
      </c>
      <c r="C11" s="36">
        <v>12</v>
      </c>
      <c r="D11" s="38">
        <v>0</v>
      </c>
      <c r="E11" s="38">
        <f t="shared" si="0"/>
        <v>0</v>
      </c>
      <c r="F11" s="23" t="s">
        <v>24</v>
      </c>
      <c r="G11" s="5" t="s">
        <v>66</v>
      </c>
      <c r="H11" s="49">
        <f t="shared" si="1"/>
        <v>0</v>
      </c>
    </row>
    <row r="12" spans="1:8" ht="26.25">
      <c r="A12" s="29" t="s">
        <v>25</v>
      </c>
      <c r="B12" s="35" t="s">
        <v>49</v>
      </c>
      <c r="C12" s="36">
        <v>12</v>
      </c>
      <c r="D12" s="38">
        <v>300</v>
      </c>
      <c r="E12" s="38">
        <f t="shared" si="0"/>
        <v>3600</v>
      </c>
      <c r="F12" s="29" t="s">
        <v>25</v>
      </c>
      <c r="G12" s="35" t="s">
        <v>49</v>
      </c>
      <c r="H12" s="49">
        <f t="shared" si="1"/>
        <v>0.4285714285714286</v>
      </c>
    </row>
    <row r="13" spans="1:8" ht="26.25">
      <c r="A13" s="29" t="s">
        <v>26</v>
      </c>
      <c r="B13" s="35" t="s">
        <v>64</v>
      </c>
      <c r="C13" s="36">
        <v>12</v>
      </c>
      <c r="D13" s="38">
        <v>0</v>
      </c>
      <c r="E13" s="38">
        <f t="shared" si="0"/>
        <v>0</v>
      </c>
      <c r="F13" s="29" t="s">
        <v>26</v>
      </c>
      <c r="G13" s="35" t="s">
        <v>64</v>
      </c>
      <c r="H13" s="49">
        <f t="shared" si="1"/>
        <v>0</v>
      </c>
    </row>
    <row r="14" spans="1:8" ht="31.5" customHeight="1">
      <c r="A14" s="29" t="s">
        <v>27</v>
      </c>
      <c r="B14" s="35" t="s">
        <v>65</v>
      </c>
      <c r="C14" s="36">
        <v>12</v>
      </c>
      <c r="D14" s="38">
        <v>0</v>
      </c>
      <c r="E14" s="38">
        <f t="shared" si="0"/>
        <v>0</v>
      </c>
      <c r="F14" s="29" t="s">
        <v>27</v>
      </c>
      <c r="G14" s="35" t="s">
        <v>65</v>
      </c>
      <c r="H14" s="49">
        <f t="shared" si="1"/>
        <v>0</v>
      </c>
    </row>
    <row r="15" spans="1:8" ht="25.5">
      <c r="A15" s="23" t="s">
        <v>28</v>
      </c>
      <c r="B15" s="35" t="s">
        <v>3</v>
      </c>
      <c r="C15" s="36">
        <v>7</v>
      </c>
      <c r="D15" s="38">
        <v>350</v>
      </c>
      <c r="E15" s="38">
        <f t="shared" si="0"/>
        <v>2450</v>
      </c>
      <c r="F15" s="23" t="s">
        <v>28</v>
      </c>
      <c r="G15" s="35" t="s">
        <v>3</v>
      </c>
      <c r="H15" s="49">
        <f t="shared" si="1"/>
        <v>0.2916666666666667</v>
      </c>
    </row>
    <row r="16" spans="1:8" ht="25.5">
      <c r="A16" s="23" t="s">
        <v>44</v>
      </c>
      <c r="B16" s="35" t="s">
        <v>5</v>
      </c>
      <c r="C16" s="36">
        <v>2</v>
      </c>
      <c r="D16" s="38">
        <v>1000</v>
      </c>
      <c r="E16" s="38">
        <f t="shared" si="0"/>
        <v>2000</v>
      </c>
      <c r="F16" s="23" t="s">
        <v>44</v>
      </c>
      <c r="G16" s="35" t="s">
        <v>5</v>
      </c>
      <c r="H16" s="49">
        <f t="shared" si="1"/>
        <v>0.2380952380952381</v>
      </c>
    </row>
    <row r="17" spans="1:8" ht="25.5" customHeight="1">
      <c r="A17" s="23" t="s">
        <v>46</v>
      </c>
      <c r="B17" s="35" t="s">
        <v>35</v>
      </c>
      <c r="C17" s="36">
        <v>1</v>
      </c>
      <c r="D17" s="38">
        <f>1700+16*250</f>
        <v>5700</v>
      </c>
      <c r="E17" s="38">
        <f t="shared" si="0"/>
        <v>5700</v>
      </c>
      <c r="F17" s="23" t="s">
        <v>46</v>
      </c>
      <c r="G17" s="35" t="s">
        <v>35</v>
      </c>
      <c r="H17" s="49">
        <f t="shared" si="1"/>
        <v>0.6785714285714285</v>
      </c>
    </row>
    <row r="18" spans="1:8" ht="25.5">
      <c r="A18" s="23" t="s">
        <v>47</v>
      </c>
      <c r="B18" s="35" t="s">
        <v>7</v>
      </c>
      <c r="C18" s="36">
        <v>1</v>
      </c>
      <c r="D18" s="38">
        <v>1500</v>
      </c>
      <c r="E18" s="38">
        <f t="shared" si="0"/>
        <v>1500</v>
      </c>
      <c r="F18" s="23" t="s">
        <v>47</v>
      </c>
      <c r="G18" s="35" t="s">
        <v>7</v>
      </c>
      <c r="H18" s="49">
        <f t="shared" si="1"/>
        <v>0.17857142857142858</v>
      </c>
    </row>
    <row r="19" spans="1:8" ht="32.25" customHeight="1">
      <c r="A19" s="23" t="s">
        <v>48</v>
      </c>
      <c r="B19" s="35" t="s">
        <v>8</v>
      </c>
      <c r="C19" s="36">
        <v>7</v>
      </c>
      <c r="D19" s="38">
        <v>600</v>
      </c>
      <c r="E19" s="38">
        <f t="shared" si="0"/>
        <v>4200</v>
      </c>
      <c r="F19" s="23" t="s">
        <v>48</v>
      </c>
      <c r="G19" s="35" t="s">
        <v>8</v>
      </c>
      <c r="H19" s="49">
        <f t="shared" si="1"/>
        <v>0.5</v>
      </c>
    </row>
    <row r="20" spans="1:8" ht="25.5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  <c r="F20" s="23" t="s">
        <v>51</v>
      </c>
      <c r="G20" s="35" t="s">
        <v>6</v>
      </c>
      <c r="H20" s="49">
        <f t="shared" si="1"/>
        <v>0</v>
      </c>
    </row>
    <row r="21" spans="1:8" ht="15.75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  <c r="F21" s="23" t="s">
        <v>61</v>
      </c>
      <c r="G21" s="35" t="s">
        <v>52</v>
      </c>
      <c r="H21" s="49">
        <f t="shared" si="1"/>
        <v>0</v>
      </c>
    </row>
    <row r="22" spans="1:8" ht="24" customHeight="1">
      <c r="A22" s="23" t="s">
        <v>63</v>
      </c>
      <c r="B22" s="35" t="s">
        <v>68</v>
      </c>
      <c r="C22" s="36">
        <v>12</v>
      </c>
      <c r="D22" s="38">
        <v>200</v>
      </c>
      <c r="E22" s="38">
        <f t="shared" si="0"/>
        <v>2400</v>
      </c>
      <c r="F22" s="23" t="s">
        <v>63</v>
      </c>
      <c r="G22" s="35" t="s">
        <v>68</v>
      </c>
      <c r="H22" s="49">
        <f t="shared" si="1"/>
        <v>0.2857142857142857</v>
      </c>
    </row>
    <row r="23" spans="1:8" ht="12.75">
      <c r="A23" s="24">
        <v>3</v>
      </c>
      <c r="B23" s="7" t="s">
        <v>19</v>
      </c>
      <c r="C23" s="19"/>
      <c r="D23" s="11"/>
      <c r="E23" s="11">
        <f>C4-E6-E8</f>
        <v>37910</v>
      </c>
      <c r="F23" s="24">
        <v>3</v>
      </c>
      <c r="G23" s="7" t="s">
        <v>19</v>
      </c>
      <c r="H23" s="50">
        <f t="shared" si="1"/>
        <v>4.5130952380952385</v>
      </c>
    </row>
    <row r="24" spans="1:8" ht="12.75" hidden="1">
      <c r="A24" s="24"/>
      <c r="B24" s="7"/>
      <c r="C24" s="19"/>
      <c r="D24" s="11"/>
      <c r="E24" s="11"/>
      <c r="F24" s="24"/>
      <c r="G24" s="7"/>
      <c r="H24" s="48"/>
    </row>
    <row r="25" spans="1:8" ht="12.75" hidden="1">
      <c r="A25" s="24"/>
      <c r="B25" s="7"/>
      <c r="C25" s="19"/>
      <c r="D25" s="11"/>
      <c r="E25" s="11"/>
      <c r="F25" s="24"/>
      <c r="G25" s="7"/>
      <c r="H25" s="48"/>
    </row>
    <row r="26" spans="1:8" ht="12.75" hidden="1">
      <c r="A26" s="24"/>
      <c r="B26" s="7"/>
      <c r="C26" s="19"/>
      <c r="D26" s="11"/>
      <c r="E26" s="11"/>
      <c r="F26" s="24"/>
      <c r="G26" s="7"/>
      <c r="H26" s="48"/>
    </row>
    <row r="27" spans="1:8" ht="12.75" hidden="1">
      <c r="A27" s="24"/>
      <c r="B27" s="7"/>
      <c r="C27" s="19"/>
      <c r="D27" s="11"/>
      <c r="E27" s="11"/>
      <c r="F27" s="24"/>
      <c r="G27" s="7"/>
      <c r="H27" s="48"/>
    </row>
    <row r="28" spans="1:8" ht="12.75" hidden="1">
      <c r="A28" s="24"/>
      <c r="B28" s="7"/>
      <c r="C28" s="19"/>
      <c r="D28" s="11"/>
      <c r="E28" s="11"/>
      <c r="F28" s="24"/>
      <c r="G28" s="7"/>
      <c r="H28" s="48"/>
    </row>
    <row r="29" spans="1:8" ht="12.75">
      <c r="A29" s="23" t="s">
        <v>30</v>
      </c>
      <c r="B29" s="7" t="s">
        <v>42</v>
      </c>
      <c r="C29" s="8"/>
      <c r="D29" s="4"/>
      <c r="E29" s="11">
        <f>E6+E8+E23</f>
        <v>84000</v>
      </c>
      <c r="F29" s="23" t="s">
        <v>30</v>
      </c>
      <c r="G29" s="7" t="s">
        <v>42</v>
      </c>
      <c r="H29" s="11">
        <f>H6+H8+H23</f>
        <v>10</v>
      </c>
    </row>
    <row r="32" spans="2:8" ht="12.75">
      <c r="B32" s="45" t="s">
        <v>67</v>
      </c>
      <c r="C32" s="44"/>
      <c r="D32" s="43"/>
      <c r="G32" s="45" t="s">
        <v>67</v>
      </c>
      <c r="H32" s="51"/>
    </row>
    <row r="33" spans="2:8" ht="12.75">
      <c r="B33" s="46" t="s">
        <v>60</v>
      </c>
      <c r="C33" s="33" t="s">
        <v>9</v>
      </c>
      <c r="D33" s="13"/>
      <c r="G33" s="46" t="s">
        <v>60</v>
      </c>
      <c r="H33" s="52" t="s">
        <v>9</v>
      </c>
    </row>
    <row r="34" spans="1:2" ht="12.75">
      <c r="A34" s="32"/>
      <c r="B34" s="1"/>
    </row>
    <row r="35" spans="1:2" ht="12.75">
      <c r="A35" s="13"/>
      <c r="B35" s="1"/>
    </row>
    <row r="36" spans="1:2" ht="12.75">
      <c r="A36" s="13"/>
      <c r="B36" s="1"/>
    </row>
    <row r="37" spans="1:2" ht="12.75">
      <c r="A37" s="13"/>
      <c r="B37" s="1"/>
    </row>
    <row r="38" spans="1:2" ht="12.75">
      <c r="A38" s="13"/>
      <c r="B38" s="1"/>
    </row>
    <row r="39" spans="1:2" ht="12.75">
      <c r="A39" s="13"/>
      <c r="B39" s="1"/>
    </row>
    <row r="40" spans="1:2" ht="12.75">
      <c r="A40" s="13"/>
      <c r="B40" s="1"/>
    </row>
    <row r="41" spans="1:2" ht="12.75">
      <c r="A41" s="13"/>
      <c r="B41" s="1"/>
    </row>
    <row r="42" spans="1:2" ht="12.75">
      <c r="A42" s="13"/>
      <c r="B42" s="1"/>
    </row>
    <row r="43" spans="1:2" ht="12.75">
      <c r="A43" s="13"/>
      <c r="B43" s="1"/>
    </row>
    <row r="44" spans="1:2" ht="12.75">
      <c r="A44" s="13"/>
      <c r="B44" s="1"/>
    </row>
    <row r="45" spans="1:2" ht="12.75">
      <c r="A45" s="13"/>
      <c r="B45" s="1"/>
    </row>
    <row r="46" spans="1:2" ht="12.75">
      <c r="A46" s="13"/>
      <c r="B46" s="1"/>
    </row>
    <row r="47" spans="1:2" ht="12.75">
      <c r="A47" s="13"/>
      <c r="B47" s="1"/>
    </row>
    <row r="48" spans="1:2" ht="12.75">
      <c r="A48" s="13"/>
      <c r="B48" s="1"/>
    </row>
    <row r="49" spans="1:2" ht="12.75">
      <c r="A49" s="13"/>
      <c r="B49" s="1"/>
    </row>
    <row r="50" spans="1:2" ht="12.75">
      <c r="A50" s="13"/>
      <c r="B50" s="1"/>
    </row>
    <row r="51" spans="1:2" ht="12.75">
      <c r="A51" s="13"/>
      <c r="B51" s="1"/>
    </row>
    <row r="52" spans="1:2" ht="12.75">
      <c r="A52" s="13"/>
      <c r="B52" s="1"/>
    </row>
    <row r="53" spans="1:2" ht="12.75">
      <c r="A53" s="13"/>
      <c r="B53" s="1"/>
    </row>
    <row r="54" spans="1:2" ht="12.75">
      <c r="A54" s="13"/>
      <c r="B54" s="1"/>
    </row>
    <row r="55" spans="1:2" ht="12.75">
      <c r="A55" s="13"/>
      <c r="B55" s="1"/>
    </row>
    <row r="56" spans="1:2" ht="12.75">
      <c r="A56" s="13"/>
      <c r="B56" s="1"/>
    </row>
    <row r="57" spans="1:2" ht="12.75">
      <c r="A57" s="13"/>
      <c r="B57" s="1"/>
    </row>
    <row r="58" spans="1:2" ht="12.75">
      <c r="A58" s="13"/>
      <c r="B58" s="1"/>
    </row>
    <row r="59" spans="1:2" ht="12.75">
      <c r="A59" s="13"/>
      <c r="B59" s="1"/>
    </row>
    <row r="60" spans="1:2" ht="12.75">
      <c r="A60" s="13"/>
      <c r="B60" s="1"/>
    </row>
    <row r="61" spans="1:2" ht="12.75">
      <c r="A61" s="13"/>
      <c r="B61" s="1"/>
    </row>
    <row r="62" spans="1:2" ht="12.75">
      <c r="A62" s="13"/>
      <c r="B62" s="1"/>
    </row>
    <row r="63" spans="1:2" ht="12.75">
      <c r="A63" s="13"/>
      <c r="B63" s="1"/>
    </row>
    <row r="64" spans="1:2" ht="12.75">
      <c r="A64" s="13"/>
      <c r="B64" s="1"/>
    </row>
    <row r="65" spans="1:2" ht="12.75">
      <c r="A65" s="13"/>
      <c r="B65" s="1"/>
    </row>
    <row r="66" spans="1:2" ht="12.75">
      <c r="A66" s="13"/>
      <c r="B66" s="1"/>
    </row>
    <row r="67" spans="1:2" ht="12.75">
      <c r="A67" s="13"/>
      <c r="B67" s="1"/>
    </row>
    <row r="68" spans="1:2" ht="12.75">
      <c r="A68" s="13"/>
      <c r="B6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IV4"/>
    </sheetView>
  </sheetViews>
  <sheetFormatPr defaultColWidth="9.00390625" defaultRowHeight="12.75"/>
  <cols>
    <col min="1" max="1" width="7.125" style="32" customWidth="1"/>
    <col min="2" max="2" width="35.625" style="1" customWidth="1"/>
    <col min="3" max="3" width="11.375" style="0" customWidth="1"/>
    <col min="4" max="4" width="12.875" style="0" customWidth="1"/>
    <col min="5" max="5" width="14.625" style="0" customWidth="1"/>
  </cols>
  <sheetData>
    <row r="1" spans="1:5" ht="12.75" customHeight="1">
      <c r="A1" s="23"/>
      <c r="B1" s="7" t="s">
        <v>57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41">
        <v>598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10</v>
      </c>
      <c r="D3" s="4" t="s">
        <v>16</v>
      </c>
      <c r="E3" s="4"/>
    </row>
    <row r="4" spans="1:5" s="3" customFormat="1" ht="12.75" customHeight="1">
      <c r="A4" s="24"/>
      <c r="B4" s="7" t="s">
        <v>11</v>
      </c>
      <c r="C4" s="21">
        <f>C2*C3*12</f>
        <v>71760</v>
      </c>
      <c r="D4" s="6"/>
      <c r="E4" s="6"/>
    </row>
    <row r="5" spans="1:5" s="3" customFormat="1" ht="20.25" customHeight="1">
      <c r="A5" s="28"/>
      <c r="B5" s="7" t="s">
        <v>2</v>
      </c>
      <c r="C5" s="6" t="s">
        <v>32</v>
      </c>
      <c r="D5" s="6" t="s">
        <v>40</v>
      </c>
      <c r="E5" s="6" t="s">
        <v>38</v>
      </c>
    </row>
    <row r="6" spans="1:5" s="3" customFormat="1" ht="20.25" customHeight="1">
      <c r="A6" s="24">
        <v>1</v>
      </c>
      <c r="B6" s="7" t="s">
        <v>20</v>
      </c>
      <c r="C6" s="6"/>
      <c r="D6" s="6"/>
      <c r="E6" s="11">
        <f>E7</f>
        <v>9568</v>
      </c>
    </row>
    <row r="7" spans="1:5" ht="25.5" customHeight="1">
      <c r="A7" s="23" t="s">
        <v>21</v>
      </c>
      <c r="B7" s="5" t="s">
        <v>34</v>
      </c>
      <c r="C7" s="36">
        <v>8</v>
      </c>
      <c r="D7" s="38">
        <f>C2*C3*20/100</f>
        <v>1196</v>
      </c>
      <c r="E7" s="38">
        <f>C7*D7</f>
        <v>9568</v>
      </c>
    </row>
    <row r="8" spans="1:5" s="3" customFormat="1" ht="25.5" customHeight="1">
      <c r="A8" s="24">
        <v>2</v>
      </c>
      <c r="B8" s="7" t="s">
        <v>41</v>
      </c>
      <c r="C8" s="37"/>
      <c r="D8" s="39"/>
      <c r="E8" s="39">
        <f>SUM(E9:E22)</f>
        <v>24936.8</v>
      </c>
    </row>
    <row r="9" spans="1:5" s="20" customFormat="1" ht="25.5" customHeight="1">
      <c r="A9" s="29" t="s">
        <v>22</v>
      </c>
      <c r="B9" s="40" t="s">
        <v>54</v>
      </c>
      <c r="C9" s="36">
        <v>8</v>
      </c>
      <c r="D9" s="38">
        <f>C2*C3*2%</f>
        <v>119.60000000000001</v>
      </c>
      <c r="E9" s="38">
        <f aca="true" t="shared" si="0" ref="E9:E22">C9*D9</f>
        <v>956.8000000000001</v>
      </c>
    </row>
    <row r="10" spans="1:5" s="20" customFormat="1" ht="25.5" customHeight="1">
      <c r="A10" s="23" t="s">
        <v>23</v>
      </c>
      <c r="B10" s="5" t="s">
        <v>45</v>
      </c>
      <c r="C10" s="36">
        <v>8</v>
      </c>
      <c r="D10" s="38">
        <f>12*30</f>
        <v>360</v>
      </c>
      <c r="E10" s="38">
        <f t="shared" si="0"/>
        <v>2880</v>
      </c>
    </row>
    <row r="11" spans="1:5" s="20" customFormat="1" ht="25.5" customHeight="1">
      <c r="A11" s="23" t="s">
        <v>24</v>
      </c>
      <c r="B11" s="5" t="s">
        <v>66</v>
      </c>
      <c r="C11" s="36">
        <v>12</v>
      </c>
      <c r="D11" s="38">
        <v>0</v>
      </c>
      <c r="E11" s="38">
        <f t="shared" si="0"/>
        <v>0</v>
      </c>
    </row>
    <row r="12" spans="1:5" s="20" customFormat="1" ht="25.5" customHeight="1">
      <c r="A12" s="29" t="s">
        <v>25</v>
      </c>
      <c r="B12" s="35" t="s">
        <v>49</v>
      </c>
      <c r="C12" s="36">
        <v>12</v>
      </c>
      <c r="D12" s="38">
        <v>300</v>
      </c>
      <c r="E12" s="38">
        <f t="shared" si="0"/>
        <v>3600</v>
      </c>
    </row>
    <row r="13" spans="1:5" s="20" customFormat="1" ht="25.5" customHeight="1">
      <c r="A13" s="29" t="s">
        <v>26</v>
      </c>
      <c r="B13" s="35" t="s">
        <v>64</v>
      </c>
      <c r="C13" s="36">
        <v>12</v>
      </c>
      <c r="D13" s="38">
        <v>400</v>
      </c>
      <c r="E13" s="38">
        <f t="shared" si="0"/>
        <v>4800</v>
      </c>
    </row>
    <row r="14" spans="1:5" s="20" customFormat="1" ht="32.25" customHeight="1">
      <c r="A14" s="29" t="s">
        <v>27</v>
      </c>
      <c r="B14" s="35" t="s">
        <v>65</v>
      </c>
      <c r="C14" s="36">
        <v>12</v>
      </c>
      <c r="D14" s="38">
        <v>400</v>
      </c>
      <c r="E14" s="38">
        <f t="shared" si="0"/>
        <v>4800</v>
      </c>
    </row>
    <row r="15" spans="1:5" s="20" customFormat="1" ht="25.5" customHeight="1">
      <c r="A15" s="23" t="s">
        <v>28</v>
      </c>
      <c r="B15" s="35" t="s">
        <v>3</v>
      </c>
      <c r="C15" s="36">
        <v>6</v>
      </c>
      <c r="D15" s="38">
        <v>350</v>
      </c>
      <c r="E15" s="38">
        <f t="shared" si="0"/>
        <v>2100</v>
      </c>
    </row>
    <row r="16" spans="1:5" s="20" customFormat="1" ht="25.5" customHeight="1">
      <c r="A16" s="23" t="s">
        <v>44</v>
      </c>
      <c r="B16" s="35" t="s">
        <v>5</v>
      </c>
      <c r="C16" s="36">
        <v>2</v>
      </c>
      <c r="D16" s="38">
        <v>500</v>
      </c>
      <c r="E16" s="38">
        <f t="shared" si="0"/>
        <v>1000</v>
      </c>
    </row>
    <row r="17" spans="1:5" s="3" customFormat="1" ht="22.5" customHeight="1">
      <c r="A17" s="23" t="s">
        <v>46</v>
      </c>
      <c r="B17" s="35" t="s">
        <v>35</v>
      </c>
      <c r="C17" s="36">
        <v>1</v>
      </c>
      <c r="D17" s="38">
        <v>1600</v>
      </c>
      <c r="E17" s="38">
        <f t="shared" si="0"/>
        <v>1600</v>
      </c>
    </row>
    <row r="18" spans="1:5" s="20" customFormat="1" ht="30.75" customHeight="1">
      <c r="A18" s="23" t="s">
        <v>47</v>
      </c>
      <c r="B18" s="35" t="s">
        <v>7</v>
      </c>
      <c r="C18" s="36">
        <v>1</v>
      </c>
      <c r="D18" s="38">
        <v>1400</v>
      </c>
      <c r="E18" s="38">
        <f t="shared" si="0"/>
        <v>1400</v>
      </c>
    </row>
    <row r="19" spans="1:5" s="20" customFormat="1" ht="27" customHeight="1">
      <c r="A19" s="23" t="s">
        <v>48</v>
      </c>
      <c r="B19" s="35" t="s">
        <v>8</v>
      </c>
      <c r="C19" s="36">
        <v>7</v>
      </c>
      <c r="D19" s="38">
        <v>0</v>
      </c>
      <c r="E19" s="38">
        <f t="shared" si="0"/>
        <v>0</v>
      </c>
    </row>
    <row r="20" spans="1:5" s="20" customFormat="1" ht="27" customHeight="1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s="20" customFormat="1" ht="27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</row>
    <row r="22" spans="1:5" s="3" customFormat="1" ht="25.5" customHeight="1">
      <c r="A22" s="23" t="s">
        <v>63</v>
      </c>
      <c r="B22" s="35" t="s">
        <v>68</v>
      </c>
      <c r="C22" s="36">
        <v>12</v>
      </c>
      <c r="D22" s="38">
        <v>150</v>
      </c>
      <c r="E22" s="38">
        <f t="shared" si="0"/>
        <v>1800</v>
      </c>
    </row>
    <row r="23" spans="1:5" ht="12.75">
      <c r="A23" s="24">
        <v>3</v>
      </c>
      <c r="B23" s="7" t="s">
        <v>19</v>
      </c>
      <c r="C23" s="19"/>
      <c r="D23" s="11"/>
      <c r="E23" s="11">
        <f>C4-E6-E8</f>
        <v>37255.2</v>
      </c>
    </row>
    <row r="24" spans="1:5" ht="12" customHeight="1" hidden="1">
      <c r="A24" s="24"/>
      <c r="B24" s="7"/>
      <c r="C24" s="19"/>
      <c r="D24" s="11"/>
      <c r="E24" s="11"/>
    </row>
    <row r="25" spans="1:5" ht="12" customHeight="1" hidden="1">
      <c r="A25" s="24"/>
      <c r="B25" s="7"/>
      <c r="C25" s="19"/>
      <c r="D25" s="11"/>
      <c r="E25" s="11"/>
    </row>
    <row r="26" spans="1:5" ht="12" customHeight="1" hidden="1">
      <c r="A26" s="24"/>
      <c r="B26" s="7"/>
      <c r="C26" s="19"/>
      <c r="D26" s="11"/>
      <c r="E26" s="11"/>
    </row>
    <row r="27" spans="1:5" ht="12.75" hidden="1">
      <c r="A27" s="24"/>
      <c r="B27" s="7"/>
      <c r="C27" s="19"/>
      <c r="D27" s="11"/>
      <c r="E27" s="11"/>
    </row>
    <row r="28" spans="1:5" ht="12.75">
      <c r="A28" s="24"/>
      <c r="B28" s="7"/>
      <c r="C28" s="19"/>
      <c r="D28" s="11"/>
      <c r="E28" s="11"/>
    </row>
    <row r="29" spans="1:5" s="12" customFormat="1" ht="13.5" customHeight="1">
      <c r="A29" s="23" t="s">
        <v>30</v>
      </c>
      <c r="B29" s="7" t="s">
        <v>42</v>
      </c>
      <c r="C29" s="8"/>
      <c r="D29" s="4"/>
      <c r="E29" s="11">
        <f>E6+E8+E23</f>
        <v>71760</v>
      </c>
    </row>
    <row r="30" spans="1:2" ht="12.75">
      <c r="A30"/>
      <c r="B30"/>
    </row>
    <row r="31" spans="1:2" ht="12.75">
      <c r="A31"/>
      <c r="B31"/>
    </row>
    <row r="32" spans="1:4" ht="12.75">
      <c r="A32"/>
      <c r="B32" s="45" t="s">
        <v>67</v>
      </c>
      <c r="C32" s="44"/>
      <c r="D32" s="43"/>
    </row>
    <row r="33" spans="1:4" ht="12.75">
      <c r="A33"/>
      <c r="B33" s="46" t="s">
        <v>60</v>
      </c>
      <c r="C33" s="33" t="s">
        <v>9</v>
      </c>
      <c r="D33" s="13"/>
    </row>
  </sheetData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B15" sqref="B15"/>
    </sheetView>
  </sheetViews>
  <sheetFormatPr defaultColWidth="9.00390625" defaultRowHeight="12.75"/>
  <cols>
    <col min="1" max="1" width="5.875" style="32" customWidth="1"/>
    <col min="2" max="2" width="36.625" style="1" customWidth="1"/>
    <col min="3" max="3" width="13.125" style="0" customWidth="1"/>
    <col min="4" max="4" width="12.875" style="0" customWidth="1"/>
    <col min="5" max="5" width="16.00390625" style="0" customWidth="1"/>
  </cols>
  <sheetData>
    <row r="1" spans="1:5" ht="12.75" customHeight="1">
      <c r="A1" s="23"/>
      <c r="B1" s="7" t="s">
        <v>31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18">
        <v>2157.44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10</v>
      </c>
      <c r="D3" s="4" t="s">
        <v>16</v>
      </c>
      <c r="E3" s="4"/>
    </row>
    <row r="4" spans="1:5" ht="12.75" customHeight="1">
      <c r="A4" s="23"/>
      <c r="B4" s="7" t="s">
        <v>11</v>
      </c>
      <c r="C4" s="26">
        <f>C2*C3*12</f>
        <v>258892.80000000002</v>
      </c>
      <c r="D4" s="4"/>
      <c r="E4" s="4"/>
    </row>
    <row r="5" spans="1:7" s="3" customFormat="1" ht="12.75">
      <c r="A5" s="24"/>
      <c r="B5" s="7" t="s">
        <v>2</v>
      </c>
      <c r="C5" s="6" t="s">
        <v>32</v>
      </c>
      <c r="D5" s="6" t="s">
        <v>33</v>
      </c>
      <c r="E5" s="6" t="s">
        <v>14</v>
      </c>
      <c r="F5"/>
      <c r="G5"/>
    </row>
    <row r="6" spans="1:5" s="3" customFormat="1" ht="22.5" customHeight="1">
      <c r="A6" s="24">
        <v>1</v>
      </c>
      <c r="B6" s="7" t="s">
        <v>20</v>
      </c>
      <c r="C6" s="6"/>
      <c r="D6" s="6"/>
      <c r="E6" s="11">
        <f>E7</f>
        <v>51778.56</v>
      </c>
    </row>
    <row r="7" spans="1:5" ht="25.5" customHeight="1">
      <c r="A7" s="23" t="s">
        <v>21</v>
      </c>
      <c r="B7" s="5" t="s">
        <v>34</v>
      </c>
      <c r="C7" s="8">
        <v>12</v>
      </c>
      <c r="D7" s="9">
        <f>C2*C3*0.2</f>
        <v>4314.88</v>
      </c>
      <c r="E7" s="9">
        <f>C7*D7</f>
        <v>51778.56</v>
      </c>
    </row>
    <row r="8" spans="1:5" s="3" customFormat="1" ht="25.5" customHeight="1">
      <c r="A8" s="24">
        <v>2</v>
      </c>
      <c r="B8" s="7" t="s">
        <v>41</v>
      </c>
      <c r="C8" s="19"/>
      <c r="D8" s="11"/>
      <c r="E8" s="39">
        <f>SUM(E9:E22)</f>
        <v>51777.856</v>
      </c>
    </row>
    <row r="9" spans="1:5" s="3" customFormat="1" ht="25.5" customHeight="1">
      <c r="A9" s="29" t="s">
        <v>22</v>
      </c>
      <c r="B9" s="40" t="s">
        <v>54</v>
      </c>
      <c r="C9" s="8">
        <v>12</v>
      </c>
      <c r="D9" s="38">
        <f>C2*C3*2%</f>
        <v>431.48800000000006</v>
      </c>
      <c r="E9" s="38">
        <f aca="true" t="shared" si="0" ref="E9:E22">C9*D9</f>
        <v>5177.856000000001</v>
      </c>
    </row>
    <row r="10" spans="1:5" s="3" customFormat="1" ht="25.5" customHeight="1">
      <c r="A10" s="23" t="s">
        <v>23</v>
      </c>
      <c r="B10" s="5" t="s">
        <v>45</v>
      </c>
      <c r="C10" s="8">
        <v>12</v>
      </c>
      <c r="D10" s="38">
        <f>40*30</f>
        <v>1200</v>
      </c>
      <c r="E10" s="38">
        <f t="shared" si="0"/>
        <v>14400</v>
      </c>
    </row>
    <row r="11" spans="1:5" s="3" customFormat="1" ht="25.5" customHeight="1">
      <c r="A11" s="23" t="s">
        <v>24</v>
      </c>
      <c r="B11" s="5" t="s">
        <v>66</v>
      </c>
      <c r="C11" s="36">
        <v>12</v>
      </c>
      <c r="D11" s="38">
        <v>0</v>
      </c>
      <c r="E11" s="38">
        <f t="shared" si="0"/>
        <v>0</v>
      </c>
    </row>
    <row r="12" spans="1:5" s="3" customFormat="1" ht="25.5" customHeight="1">
      <c r="A12" s="29" t="s">
        <v>25</v>
      </c>
      <c r="B12" s="35" t="s">
        <v>49</v>
      </c>
      <c r="C12" s="36">
        <v>12</v>
      </c>
      <c r="D12" s="38">
        <v>500</v>
      </c>
      <c r="E12" s="38">
        <f t="shared" si="0"/>
        <v>6000</v>
      </c>
    </row>
    <row r="13" spans="1:5" s="3" customFormat="1" ht="25.5" customHeight="1">
      <c r="A13" s="29" t="s">
        <v>26</v>
      </c>
      <c r="B13" s="35" t="s">
        <v>64</v>
      </c>
      <c r="C13" s="36">
        <v>12</v>
      </c>
      <c r="D13" s="38">
        <v>400</v>
      </c>
      <c r="E13" s="38">
        <f t="shared" si="0"/>
        <v>4800</v>
      </c>
    </row>
    <row r="14" spans="1:5" s="3" customFormat="1" ht="25.5" customHeight="1">
      <c r="A14" s="29" t="s">
        <v>27</v>
      </c>
      <c r="B14" s="35" t="s">
        <v>65</v>
      </c>
      <c r="C14" s="36">
        <v>12</v>
      </c>
      <c r="D14" s="38">
        <v>400</v>
      </c>
      <c r="E14" s="38">
        <f t="shared" si="0"/>
        <v>4800</v>
      </c>
    </row>
    <row r="15" spans="1:5" s="3" customFormat="1" ht="25.5" customHeight="1">
      <c r="A15" s="23" t="s">
        <v>28</v>
      </c>
      <c r="B15" s="35" t="s">
        <v>3</v>
      </c>
      <c r="C15" s="36">
        <v>7</v>
      </c>
      <c r="D15" s="38">
        <v>500</v>
      </c>
      <c r="E15" s="38">
        <f t="shared" si="0"/>
        <v>3500</v>
      </c>
    </row>
    <row r="16" spans="1:5" s="3" customFormat="1" ht="25.5" customHeight="1">
      <c r="A16" s="23" t="s">
        <v>44</v>
      </c>
      <c r="B16" s="35" t="s">
        <v>5</v>
      </c>
      <c r="C16" s="36">
        <v>2</v>
      </c>
      <c r="D16" s="38">
        <v>1000</v>
      </c>
      <c r="E16" s="38">
        <f t="shared" si="0"/>
        <v>2000</v>
      </c>
    </row>
    <row r="17" spans="1:5" s="3" customFormat="1" ht="25.5" customHeight="1">
      <c r="A17" s="23" t="s">
        <v>46</v>
      </c>
      <c r="B17" s="35" t="s">
        <v>35</v>
      </c>
      <c r="C17" s="36">
        <v>1</v>
      </c>
      <c r="D17" s="38">
        <v>1600</v>
      </c>
      <c r="E17" s="38">
        <f t="shared" si="0"/>
        <v>1600</v>
      </c>
    </row>
    <row r="18" spans="1:5" s="3" customFormat="1" ht="25.5" customHeight="1">
      <c r="A18" s="23" t="s">
        <v>47</v>
      </c>
      <c r="B18" s="35" t="s">
        <v>7</v>
      </c>
      <c r="C18" s="36">
        <v>1</v>
      </c>
      <c r="D18" s="38">
        <v>3500</v>
      </c>
      <c r="E18" s="38">
        <f t="shared" si="0"/>
        <v>3500</v>
      </c>
    </row>
    <row r="19" spans="1:5" s="3" customFormat="1" ht="25.5" customHeight="1">
      <c r="A19" s="23" t="s">
        <v>48</v>
      </c>
      <c r="B19" s="35" t="s">
        <v>8</v>
      </c>
      <c r="C19" s="36">
        <v>7</v>
      </c>
      <c r="D19" s="38">
        <v>600</v>
      </c>
      <c r="E19" s="38">
        <f t="shared" si="0"/>
        <v>4200</v>
      </c>
    </row>
    <row r="20" spans="1:5" s="3" customFormat="1" ht="25.5" customHeight="1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s="3" customFormat="1" ht="25.5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</row>
    <row r="22" spans="1:5" ht="29.25" customHeight="1">
      <c r="A22" s="23" t="s">
        <v>63</v>
      </c>
      <c r="B22" s="35" t="s">
        <v>68</v>
      </c>
      <c r="C22" s="36">
        <v>12</v>
      </c>
      <c r="D22" s="38">
        <v>150</v>
      </c>
      <c r="E22" s="38">
        <f t="shared" si="0"/>
        <v>1800</v>
      </c>
    </row>
    <row r="23" spans="1:5" ht="20.25" customHeight="1">
      <c r="A23" s="24">
        <v>3</v>
      </c>
      <c r="B23" s="7" t="s">
        <v>19</v>
      </c>
      <c r="C23" s="19"/>
      <c r="D23" s="11"/>
      <c r="E23" s="11">
        <f>C4-E6-E8</f>
        <v>155336.38400000002</v>
      </c>
    </row>
    <row r="24" spans="1:5" s="25" customFormat="1" ht="19.5" customHeight="1">
      <c r="A24" s="24"/>
      <c r="B24" s="7"/>
      <c r="C24" s="19"/>
      <c r="D24" s="11"/>
      <c r="E24" s="11"/>
    </row>
    <row r="25" spans="1:5" s="3" customFormat="1" ht="12.75">
      <c r="A25" s="24"/>
      <c r="B25" s="7"/>
      <c r="C25" s="19"/>
      <c r="D25" s="11"/>
      <c r="E25" s="11"/>
    </row>
    <row r="26" spans="1:5" ht="12.75">
      <c r="A26" s="24"/>
      <c r="B26" s="7"/>
      <c r="C26" s="19"/>
      <c r="D26" s="11"/>
      <c r="E26" s="11"/>
    </row>
    <row r="27" spans="1:7" ht="12.75">
      <c r="A27" s="24"/>
      <c r="B27" s="7"/>
      <c r="C27" s="19"/>
      <c r="D27" s="11"/>
      <c r="E27" s="11"/>
      <c r="G27" s="2"/>
    </row>
    <row r="28" spans="1:5" ht="12.75">
      <c r="A28" s="24"/>
      <c r="B28" s="7"/>
      <c r="C28" s="19"/>
      <c r="D28" s="11"/>
      <c r="E28" s="11"/>
    </row>
    <row r="29" spans="1:5" ht="12.75">
      <c r="A29" s="23" t="s">
        <v>30</v>
      </c>
      <c r="B29" s="7" t="s">
        <v>42</v>
      </c>
      <c r="C29" s="8"/>
      <c r="D29" s="4"/>
      <c r="E29" s="11">
        <f>E6+E8+E23</f>
        <v>258892.80000000002</v>
      </c>
    </row>
    <row r="30" spans="1:2" ht="12.75">
      <c r="A30"/>
      <c r="B30"/>
    </row>
    <row r="31" spans="1:2" ht="12.75">
      <c r="A31"/>
      <c r="B31"/>
    </row>
    <row r="32" spans="1:4" ht="12.75">
      <c r="A32"/>
      <c r="B32" s="45" t="s">
        <v>67</v>
      </c>
      <c r="C32" s="44"/>
      <c r="D32" s="43"/>
    </row>
    <row r="33" spans="1:4" ht="12.75">
      <c r="A33"/>
      <c r="B33" s="46" t="s">
        <v>60</v>
      </c>
      <c r="C33" s="33" t="s">
        <v>9</v>
      </c>
      <c r="D33" s="13"/>
    </row>
  </sheetData>
  <printOptions/>
  <pageMargins left="0.9448818897637796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G12" sqref="G12"/>
    </sheetView>
  </sheetViews>
  <sheetFormatPr defaultColWidth="9.00390625" defaultRowHeight="12.75"/>
  <cols>
    <col min="1" max="1" width="5.875" style="32" customWidth="1"/>
    <col min="2" max="2" width="36.625" style="1" customWidth="1"/>
    <col min="3" max="3" width="11.375" style="0" customWidth="1"/>
    <col min="4" max="4" width="12.875" style="0" customWidth="1"/>
    <col min="5" max="5" width="16.00390625" style="0" customWidth="1"/>
  </cols>
  <sheetData>
    <row r="1" spans="1:5" ht="12.75" customHeight="1">
      <c r="A1" s="23"/>
      <c r="B1" s="7" t="s">
        <v>31</v>
      </c>
      <c r="C1" s="4"/>
      <c r="D1" s="4" t="s">
        <v>15</v>
      </c>
      <c r="E1" s="4"/>
    </row>
    <row r="2" spans="1:5" ht="12.75" customHeight="1">
      <c r="A2" s="23"/>
      <c r="B2" s="5" t="s">
        <v>0</v>
      </c>
      <c r="C2" s="18">
        <v>697.7</v>
      </c>
      <c r="D2" s="4" t="s">
        <v>10</v>
      </c>
      <c r="E2" s="4"/>
    </row>
    <row r="3" spans="1:5" ht="12.75" customHeight="1">
      <c r="A3" s="23"/>
      <c r="B3" s="5" t="s">
        <v>1</v>
      </c>
      <c r="C3" s="18">
        <v>10</v>
      </c>
      <c r="D3" s="4" t="s">
        <v>16</v>
      </c>
      <c r="E3" s="4"/>
    </row>
    <row r="4" spans="1:5" ht="12.75" customHeight="1">
      <c r="A4" s="23"/>
      <c r="B4" s="7" t="s">
        <v>11</v>
      </c>
      <c r="C4" s="26">
        <f>C2*C3*12</f>
        <v>83724</v>
      </c>
      <c r="D4" s="4"/>
      <c r="E4" s="4"/>
    </row>
    <row r="5" spans="1:7" s="3" customFormat="1" ht="12.75">
      <c r="A5" s="24"/>
      <c r="B5" s="7" t="s">
        <v>2</v>
      </c>
      <c r="C5" s="6" t="s">
        <v>32</v>
      </c>
      <c r="D5" s="6" t="s">
        <v>33</v>
      </c>
      <c r="E5" s="6" t="s">
        <v>14</v>
      </c>
      <c r="F5"/>
      <c r="G5"/>
    </row>
    <row r="6" spans="1:5" s="3" customFormat="1" ht="22.5" customHeight="1">
      <c r="A6" s="24">
        <v>1</v>
      </c>
      <c r="B6" s="7" t="s">
        <v>20</v>
      </c>
      <c r="C6" s="6"/>
      <c r="D6" s="6"/>
      <c r="E6" s="11">
        <f>E7</f>
        <v>16744.800000000003</v>
      </c>
    </row>
    <row r="7" spans="1:5" ht="25.5" customHeight="1">
      <c r="A7" s="23" t="s">
        <v>21</v>
      </c>
      <c r="B7" s="5" t="s">
        <v>34</v>
      </c>
      <c r="C7" s="8">
        <v>12</v>
      </c>
      <c r="D7" s="9">
        <f>C2*C3*0.2</f>
        <v>1395.4</v>
      </c>
      <c r="E7" s="9">
        <f>C7*D7</f>
        <v>16744.800000000003</v>
      </c>
    </row>
    <row r="8" spans="1:5" s="3" customFormat="1" ht="25.5" customHeight="1">
      <c r="A8" s="24">
        <v>2</v>
      </c>
      <c r="B8" s="7" t="s">
        <v>41</v>
      </c>
      <c r="C8" s="19"/>
      <c r="D8" s="11"/>
      <c r="E8" s="39">
        <f>SUM(E9:E22)</f>
        <v>31174.48</v>
      </c>
    </row>
    <row r="9" spans="1:5" s="3" customFormat="1" ht="25.5" customHeight="1">
      <c r="A9" s="29" t="s">
        <v>22</v>
      </c>
      <c r="B9" s="40" t="s">
        <v>54</v>
      </c>
      <c r="C9" s="8">
        <v>12</v>
      </c>
      <c r="D9" s="38">
        <f>C2*C3*2%</f>
        <v>139.54</v>
      </c>
      <c r="E9" s="38">
        <f aca="true" t="shared" si="0" ref="E9:E22">C9*D9</f>
        <v>1674.48</v>
      </c>
    </row>
    <row r="10" spans="1:5" s="3" customFormat="1" ht="25.5" customHeight="1">
      <c r="A10" s="23" t="s">
        <v>23</v>
      </c>
      <c r="B10" s="5" t="s">
        <v>45</v>
      </c>
      <c r="C10" s="8">
        <v>12</v>
      </c>
      <c r="D10" s="38">
        <v>350</v>
      </c>
      <c r="E10" s="38">
        <f t="shared" si="0"/>
        <v>4200</v>
      </c>
    </row>
    <row r="11" spans="1:5" s="3" customFormat="1" ht="25.5" customHeight="1">
      <c r="A11" s="23" t="s">
        <v>24</v>
      </c>
      <c r="B11" s="5" t="s">
        <v>66</v>
      </c>
      <c r="C11" s="36">
        <v>12</v>
      </c>
      <c r="D11" s="38">
        <v>0</v>
      </c>
      <c r="E11" s="38">
        <f t="shared" si="0"/>
        <v>0</v>
      </c>
    </row>
    <row r="12" spans="1:5" s="3" customFormat="1" ht="25.5" customHeight="1">
      <c r="A12" s="29" t="s">
        <v>25</v>
      </c>
      <c r="B12" s="35" t="s">
        <v>49</v>
      </c>
      <c r="C12" s="36">
        <v>12</v>
      </c>
      <c r="D12" s="38">
        <v>300</v>
      </c>
      <c r="E12" s="38">
        <f t="shared" si="0"/>
        <v>3600</v>
      </c>
    </row>
    <row r="13" spans="1:5" s="3" customFormat="1" ht="25.5" customHeight="1">
      <c r="A13" s="29" t="s">
        <v>26</v>
      </c>
      <c r="B13" s="35" t="s">
        <v>64</v>
      </c>
      <c r="C13" s="36">
        <v>12</v>
      </c>
      <c r="D13" s="38">
        <v>400</v>
      </c>
      <c r="E13" s="38">
        <f t="shared" si="0"/>
        <v>4800</v>
      </c>
    </row>
    <row r="14" spans="1:5" s="3" customFormat="1" ht="25.5" customHeight="1">
      <c r="A14" s="29" t="s">
        <v>27</v>
      </c>
      <c r="B14" s="35" t="s">
        <v>65</v>
      </c>
      <c r="C14" s="36">
        <v>12</v>
      </c>
      <c r="D14" s="38">
        <v>400</v>
      </c>
      <c r="E14" s="38">
        <f t="shared" si="0"/>
        <v>4800</v>
      </c>
    </row>
    <row r="15" spans="1:5" s="3" customFormat="1" ht="25.5" customHeight="1">
      <c r="A15" s="23" t="s">
        <v>28</v>
      </c>
      <c r="B15" s="35" t="s">
        <v>3</v>
      </c>
      <c r="C15" s="36">
        <v>6</v>
      </c>
      <c r="D15" s="38">
        <v>350</v>
      </c>
      <c r="E15" s="38">
        <f t="shared" si="0"/>
        <v>2100</v>
      </c>
    </row>
    <row r="16" spans="1:5" s="3" customFormat="1" ht="25.5" customHeight="1">
      <c r="A16" s="23" t="s">
        <v>44</v>
      </c>
      <c r="B16" s="35" t="s">
        <v>5</v>
      </c>
      <c r="C16" s="36">
        <v>2</v>
      </c>
      <c r="D16" s="38">
        <v>500</v>
      </c>
      <c r="E16" s="38">
        <f t="shared" si="0"/>
        <v>1000</v>
      </c>
    </row>
    <row r="17" spans="1:5" s="3" customFormat="1" ht="25.5" customHeight="1">
      <c r="A17" s="23" t="s">
        <v>46</v>
      </c>
      <c r="B17" s="35" t="s">
        <v>35</v>
      </c>
      <c r="C17" s="36">
        <v>1</v>
      </c>
      <c r="D17" s="38">
        <v>1600</v>
      </c>
      <c r="E17" s="38">
        <f t="shared" si="0"/>
        <v>1600</v>
      </c>
    </row>
    <row r="18" spans="1:5" s="3" customFormat="1" ht="25.5" customHeight="1">
      <c r="A18" s="23" t="s">
        <v>47</v>
      </c>
      <c r="B18" s="35" t="s">
        <v>7</v>
      </c>
      <c r="C18" s="36">
        <v>1</v>
      </c>
      <c r="D18" s="38">
        <v>1400</v>
      </c>
      <c r="E18" s="38">
        <f t="shared" si="0"/>
        <v>1400</v>
      </c>
    </row>
    <row r="19" spans="1:5" s="3" customFormat="1" ht="25.5" customHeight="1">
      <c r="A19" s="23" t="s">
        <v>48</v>
      </c>
      <c r="B19" s="35" t="s">
        <v>8</v>
      </c>
      <c r="C19" s="36">
        <v>7</v>
      </c>
      <c r="D19" s="38">
        <v>600</v>
      </c>
      <c r="E19" s="38">
        <f t="shared" si="0"/>
        <v>4200</v>
      </c>
    </row>
    <row r="20" spans="1:5" s="3" customFormat="1" ht="25.5" customHeight="1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s="3" customFormat="1" ht="25.5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</row>
    <row r="22" spans="1:5" ht="29.25" customHeight="1">
      <c r="A22" s="23" t="s">
        <v>63</v>
      </c>
      <c r="B22" s="35" t="s">
        <v>68</v>
      </c>
      <c r="C22" s="36">
        <v>12</v>
      </c>
      <c r="D22" s="38">
        <v>150</v>
      </c>
      <c r="E22" s="38">
        <f t="shared" si="0"/>
        <v>1800</v>
      </c>
    </row>
    <row r="23" spans="1:5" ht="20.25" customHeight="1">
      <c r="A23" s="24">
        <v>3</v>
      </c>
      <c r="B23" s="7" t="s">
        <v>19</v>
      </c>
      <c r="C23" s="19"/>
      <c r="D23" s="11"/>
      <c r="E23" s="11">
        <f>C4-E6-E8</f>
        <v>35804.72</v>
      </c>
    </row>
    <row r="24" spans="1:5" s="25" customFormat="1" ht="19.5" customHeight="1">
      <c r="A24" s="24"/>
      <c r="B24" s="7"/>
      <c r="C24" s="19"/>
      <c r="D24" s="11"/>
      <c r="E24" s="11"/>
    </row>
    <row r="25" spans="1:5" s="3" customFormat="1" ht="12.75">
      <c r="A25" s="24"/>
      <c r="B25" s="7"/>
      <c r="C25" s="19"/>
      <c r="D25" s="11"/>
      <c r="E25" s="11"/>
    </row>
    <row r="26" spans="1:5" ht="12.75">
      <c r="A26" s="24"/>
      <c r="B26" s="7"/>
      <c r="C26" s="19"/>
      <c r="D26" s="11"/>
      <c r="E26" s="11"/>
    </row>
    <row r="27" spans="1:7" ht="12.75">
      <c r="A27" s="24"/>
      <c r="B27" s="7"/>
      <c r="C27" s="19"/>
      <c r="D27" s="11"/>
      <c r="E27" s="11"/>
      <c r="G27" s="2"/>
    </row>
    <row r="28" spans="1:5" ht="12.75">
      <c r="A28" s="24"/>
      <c r="B28" s="7"/>
      <c r="C28" s="19"/>
      <c r="D28" s="11"/>
      <c r="E28" s="11"/>
    </row>
    <row r="29" spans="1:5" ht="12.75">
      <c r="A29" s="23" t="s">
        <v>30</v>
      </c>
      <c r="B29" s="7" t="s">
        <v>42</v>
      </c>
      <c r="C29" s="8"/>
      <c r="D29" s="4"/>
      <c r="E29" s="11">
        <f>E6+E8+E23</f>
        <v>83724</v>
      </c>
    </row>
    <row r="30" spans="1:2" ht="12.75">
      <c r="A30"/>
      <c r="B30"/>
    </row>
    <row r="31" spans="1:2" ht="12.75">
      <c r="A31"/>
      <c r="B31"/>
    </row>
    <row r="32" spans="1:4" ht="12.75">
      <c r="A32"/>
      <c r="B32" s="45" t="s">
        <v>67</v>
      </c>
      <c r="C32" s="44"/>
      <c r="D32" s="43"/>
    </row>
    <row r="33" spans="1:4" ht="12.75">
      <c r="A33"/>
      <c r="B33" s="46" t="s">
        <v>60</v>
      </c>
      <c r="C33" s="33" t="s">
        <v>9</v>
      </c>
      <c r="D33" s="13"/>
    </row>
  </sheetData>
  <printOptions/>
  <pageMargins left="0.9448818897637796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IV4"/>
    </sheetView>
  </sheetViews>
  <sheetFormatPr defaultColWidth="9.00390625" defaultRowHeight="12.75"/>
  <cols>
    <col min="1" max="1" width="5.875" style="13" customWidth="1"/>
    <col min="2" max="2" width="34.625" style="1" customWidth="1"/>
    <col min="3" max="3" width="13.25390625" style="0" customWidth="1"/>
    <col min="4" max="4" width="12.875" style="0" customWidth="1"/>
    <col min="5" max="5" width="16.00390625" style="0" customWidth="1"/>
  </cols>
  <sheetData>
    <row r="1" spans="1:5" ht="12.75" customHeight="1">
      <c r="A1" s="27"/>
      <c r="B1" s="7" t="s">
        <v>36</v>
      </c>
      <c r="C1" s="4"/>
      <c r="D1" s="4" t="s">
        <v>37</v>
      </c>
      <c r="E1" s="4"/>
    </row>
    <row r="2" spans="1:5" ht="12.75" customHeight="1">
      <c r="A2" s="27"/>
      <c r="B2" s="5" t="s">
        <v>0</v>
      </c>
      <c r="C2" s="4">
        <v>880.7</v>
      </c>
      <c r="D2" s="4" t="s">
        <v>10</v>
      </c>
      <c r="E2" s="4"/>
    </row>
    <row r="3" spans="1:5" ht="12.75" customHeight="1">
      <c r="A3" s="27"/>
      <c r="B3" s="5" t="s">
        <v>1</v>
      </c>
      <c r="C3" s="4">
        <v>10</v>
      </c>
      <c r="D3" s="4" t="s">
        <v>16</v>
      </c>
      <c r="E3" s="4"/>
    </row>
    <row r="4" spans="1:5" ht="12.75" customHeight="1">
      <c r="A4" s="27"/>
      <c r="B4" s="7" t="s">
        <v>11</v>
      </c>
      <c r="C4" s="26">
        <f>C2*C3*12</f>
        <v>105684</v>
      </c>
      <c r="D4" s="4"/>
      <c r="E4" s="4"/>
    </row>
    <row r="5" spans="1:8" s="3" customFormat="1" ht="12.75">
      <c r="A5" s="24"/>
      <c r="B5" s="7" t="s">
        <v>2</v>
      </c>
      <c r="C5" s="6" t="s">
        <v>32</v>
      </c>
      <c r="D5" s="6" t="s">
        <v>33</v>
      </c>
      <c r="E5" s="6" t="s">
        <v>14</v>
      </c>
      <c r="F5"/>
      <c r="G5"/>
      <c r="H5"/>
    </row>
    <row r="6" spans="1:5" ht="25.5" customHeight="1">
      <c r="A6" s="24">
        <v>1</v>
      </c>
      <c r="B6" s="7" t="s">
        <v>20</v>
      </c>
      <c r="C6" s="6"/>
      <c r="D6" s="6"/>
      <c r="E6" s="11">
        <f>E7</f>
        <v>21136.800000000003</v>
      </c>
    </row>
    <row r="7" spans="1:5" ht="25.5" customHeight="1">
      <c r="A7" s="23" t="s">
        <v>21</v>
      </c>
      <c r="B7" s="5" t="s">
        <v>34</v>
      </c>
      <c r="C7" s="8">
        <v>12</v>
      </c>
      <c r="D7" s="38">
        <f>C2*C3*0.2</f>
        <v>1761.4</v>
      </c>
      <c r="E7" s="38">
        <f>C7*D7</f>
        <v>21136.800000000003</v>
      </c>
    </row>
    <row r="8" spans="1:5" ht="25.5" customHeight="1">
      <c r="A8" s="24">
        <v>2</v>
      </c>
      <c r="B8" s="7" t="s">
        <v>41</v>
      </c>
      <c r="C8" s="19"/>
      <c r="D8" s="39"/>
      <c r="E8" s="39">
        <f>SUM(E9:E22)</f>
        <v>33613.68</v>
      </c>
    </row>
    <row r="9" spans="1:5" ht="25.5" customHeight="1">
      <c r="A9" s="29" t="s">
        <v>22</v>
      </c>
      <c r="B9" s="40" t="s">
        <v>54</v>
      </c>
      <c r="C9" s="8">
        <v>12</v>
      </c>
      <c r="D9" s="38">
        <f>C2*C3*2%</f>
        <v>176.14000000000001</v>
      </c>
      <c r="E9" s="38">
        <f aca="true" t="shared" si="0" ref="E9:E22">C9*D9</f>
        <v>2113.6800000000003</v>
      </c>
    </row>
    <row r="10" spans="1:5" ht="25.5" customHeight="1">
      <c r="A10" s="23" t="s">
        <v>23</v>
      </c>
      <c r="B10" s="5" t="s">
        <v>45</v>
      </c>
      <c r="C10" s="8">
        <v>12</v>
      </c>
      <c r="D10" s="38">
        <v>500</v>
      </c>
      <c r="E10" s="38">
        <f t="shared" si="0"/>
        <v>6000</v>
      </c>
    </row>
    <row r="11" spans="1:5" ht="25.5" customHeight="1">
      <c r="A11" s="23" t="s">
        <v>24</v>
      </c>
      <c r="B11" s="5" t="s">
        <v>66</v>
      </c>
      <c r="C11" s="36">
        <v>12</v>
      </c>
      <c r="D11" s="38">
        <v>0</v>
      </c>
      <c r="E11" s="38">
        <f t="shared" si="0"/>
        <v>0</v>
      </c>
    </row>
    <row r="12" spans="1:5" ht="25.5" customHeight="1">
      <c r="A12" s="29" t="s">
        <v>25</v>
      </c>
      <c r="B12" s="35" t="s">
        <v>49</v>
      </c>
      <c r="C12" s="36">
        <v>12</v>
      </c>
      <c r="D12" s="38">
        <v>300</v>
      </c>
      <c r="E12" s="38">
        <f t="shared" si="0"/>
        <v>3600</v>
      </c>
    </row>
    <row r="13" spans="1:5" ht="25.5" customHeight="1">
      <c r="A13" s="29" t="s">
        <v>26</v>
      </c>
      <c r="B13" s="35" t="s">
        <v>64</v>
      </c>
      <c r="C13" s="36">
        <v>12</v>
      </c>
      <c r="D13" s="38">
        <v>400</v>
      </c>
      <c r="E13" s="38">
        <f t="shared" si="0"/>
        <v>4800</v>
      </c>
    </row>
    <row r="14" spans="1:5" ht="25.5" customHeight="1">
      <c r="A14" s="29" t="s">
        <v>27</v>
      </c>
      <c r="B14" s="35" t="s">
        <v>65</v>
      </c>
      <c r="C14" s="36">
        <v>12</v>
      </c>
      <c r="D14" s="38">
        <v>400</v>
      </c>
      <c r="E14" s="38">
        <f t="shared" si="0"/>
        <v>4800</v>
      </c>
    </row>
    <row r="15" spans="1:5" ht="25.5" customHeight="1">
      <c r="A15" s="23" t="s">
        <v>28</v>
      </c>
      <c r="B15" s="35" t="s">
        <v>3</v>
      </c>
      <c r="C15" s="36">
        <v>6</v>
      </c>
      <c r="D15" s="38">
        <v>250</v>
      </c>
      <c r="E15" s="38">
        <f t="shared" si="0"/>
        <v>1500</v>
      </c>
    </row>
    <row r="16" spans="1:5" ht="25.5" customHeight="1">
      <c r="A16" s="23" t="s">
        <v>44</v>
      </c>
      <c r="B16" s="35" t="s">
        <v>5</v>
      </c>
      <c r="C16" s="36">
        <v>2</v>
      </c>
      <c r="D16" s="38">
        <v>700</v>
      </c>
      <c r="E16" s="38">
        <f t="shared" si="0"/>
        <v>1400</v>
      </c>
    </row>
    <row r="17" spans="1:5" ht="25.5" customHeight="1">
      <c r="A17" s="23" t="s">
        <v>46</v>
      </c>
      <c r="B17" s="35" t="s">
        <v>35</v>
      </c>
      <c r="C17" s="36">
        <v>1</v>
      </c>
      <c r="D17" s="38">
        <v>1600</v>
      </c>
      <c r="E17" s="38">
        <f t="shared" si="0"/>
        <v>1600</v>
      </c>
    </row>
    <row r="18" spans="1:5" ht="25.5" customHeight="1">
      <c r="A18" s="23" t="s">
        <v>47</v>
      </c>
      <c r="B18" s="35" t="s">
        <v>7</v>
      </c>
      <c r="C18" s="36">
        <v>1</v>
      </c>
      <c r="D18" s="38">
        <v>1800</v>
      </c>
      <c r="E18" s="38">
        <f t="shared" si="0"/>
        <v>1800</v>
      </c>
    </row>
    <row r="19" spans="1:5" ht="25.5" customHeight="1">
      <c r="A19" s="23" t="s">
        <v>48</v>
      </c>
      <c r="B19" s="35" t="s">
        <v>8</v>
      </c>
      <c r="C19" s="36">
        <v>7</v>
      </c>
      <c r="D19" s="38">
        <v>600</v>
      </c>
      <c r="E19" s="38">
        <f t="shared" si="0"/>
        <v>4200</v>
      </c>
    </row>
    <row r="20" spans="1:5" ht="25.5" customHeight="1">
      <c r="A20" s="23" t="s">
        <v>51</v>
      </c>
      <c r="B20" s="35" t="s">
        <v>6</v>
      </c>
      <c r="C20" s="36">
        <v>1</v>
      </c>
      <c r="D20" s="38">
        <v>0</v>
      </c>
      <c r="E20" s="38">
        <f t="shared" si="0"/>
        <v>0</v>
      </c>
    </row>
    <row r="21" spans="1:5" ht="25.5" customHeight="1">
      <c r="A21" s="23" t="s">
        <v>61</v>
      </c>
      <c r="B21" s="35" t="s">
        <v>52</v>
      </c>
      <c r="C21" s="36">
        <v>1</v>
      </c>
      <c r="D21" s="38">
        <v>0</v>
      </c>
      <c r="E21" s="38">
        <f t="shared" si="0"/>
        <v>0</v>
      </c>
    </row>
    <row r="22" spans="1:5" ht="25.5">
      <c r="A22" s="23" t="s">
        <v>63</v>
      </c>
      <c r="B22" s="35" t="s">
        <v>68</v>
      </c>
      <c r="C22" s="36">
        <v>12</v>
      </c>
      <c r="D22" s="38">
        <v>150</v>
      </c>
      <c r="E22" s="38">
        <f t="shared" si="0"/>
        <v>1800</v>
      </c>
    </row>
    <row r="23" spans="1:5" ht="12.75">
      <c r="A23" s="24">
        <v>3</v>
      </c>
      <c r="B23" s="7" t="s">
        <v>19</v>
      </c>
      <c r="C23" s="19"/>
      <c r="D23" s="11"/>
      <c r="E23" s="11">
        <f>C4-E6-E8</f>
        <v>50933.52</v>
      </c>
    </row>
    <row r="24" spans="1:5" ht="16.5" customHeight="1">
      <c r="A24" s="24"/>
      <c r="B24" s="7"/>
      <c r="C24" s="19"/>
      <c r="D24" s="11"/>
      <c r="E24" s="11"/>
    </row>
    <row r="25" spans="1:5" s="3" customFormat="1" ht="12.75">
      <c r="A25" s="24"/>
      <c r="B25" s="7"/>
      <c r="C25" s="19"/>
      <c r="D25" s="11"/>
      <c r="E25" s="11"/>
    </row>
    <row r="26" spans="1:5" ht="12.75">
      <c r="A26" s="24"/>
      <c r="B26" s="7"/>
      <c r="C26" s="19"/>
      <c r="D26" s="11"/>
      <c r="E26" s="11"/>
    </row>
    <row r="27" spans="1:8" ht="12.75">
      <c r="A27" s="24"/>
      <c r="B27" s="7"/>
      <c r="C27" s="19"/>
      <c r="D27" s="11"/>
      <c r="E27" s="11"/>
      <c r="H27" s="2"/>
    </row>
    <row r="28" spans="1:5" ht="12.75">
      <c r="A28" s="24"/>
      <c r="B28" s="7"/>
      <c r="C28" s="19"/>
      <c r="D28" s="11"/>
      <c r="E28" s="11"/>
    </row>
    <row r="29" spans="1:5" ht="12.75">
      <c r="A29" s="23" t="s">
        <v>30</v>
      </c>
      <c r="B29" s="7" t="s">
        <v>42</v>
      </c>
      <c r="C29" s="8"/>
      <c r="D29" s="4"/>
      <c r="E29" s="11">
        <f>E6+E8+E23</f>
        <v>105684</v>
      </c>
    </row>
    <row r="30" spans="1:2" ht="12.75">
      <c r="A30"/>
      <c r="B30"/>
    </row>
    <row r="31" spans="1:2" ht="12.75">
      <c r="A31"/>
      <c r="B31"/>
    </row>
    <row r="32" spans="1:4" ht="12.75">
      <c r="A32"/>
      <c r="B32" s="45" t="s">
        <v>67</v>
      </c>
      <c r="C32" s="44"/>
      <c r="D32" s="43"/>
    </row>
    <row r="33" spans="1:4" ht="12.75">
      <c r="A33"/>
      <c r="B33" s="46" t="s">
        <v>60</v>
      </c>
      <c r="C33" s="33" t="s">
        <v>9</v>
      </c>
      <c r="D33" s="13"/>
    </row>
    <row r="34" ht="12.75">
      <c r="A34" s="32"/>
    </row>
  </sheetData>
  <printOptions/>
  <pageMargins left="0.9448818897637796" right="0.7874015748031497" top="0.472440944881889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2015-04-06T14:47:40Z</cp:lastPrinted>
  <dcterms:created xsi:type="dcterms:W3CDTF">2010-06-21T09:31:11Z</dcterms:created>
  <dcterms:modified xsi:type="dcterms:W3CDTF">2015-04-06T14:49:06Z</dcterms:modified>
  <cp:category/>
  <cp:version/>
  <cp:contentType/>
  <cp:contentStatus/>
</cp:coreProperties>
</file>